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Bourané konstrukce" sheetId="2" r:id="rId2"/>
    <sheet name="01.2 - Nové konstrukce" sheetId="3" r:id="rId3"/>
    <sheet name="02 - Profesní část" sheetId="4" r:id="rId4"/>
    <sheet name="04 - VRN" sheetId="5" r:id="rId5"/>
    <sheet name="05.1 - Bourané konstrukce" sheetId="6" r:id="rId6"/>
    <sheet name="05.2 - Nové konstrukce" sheetId="7" r:id="rId7"/>
    <sheet name="Seznam figur" sheetId="8" r:id="rId8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'01.1 - Bourané konstrukce'!$C$133:$K$277</definedName>
    <definedName name="_xlnm.Print_Area" localSheetId="1">'01.1 - Bourané konstrukce'!$C$4:$J$76,'01.1 - Bourané konstrukce'!$C$82:$J$113,'01.1 - Bourané konstrukce'!$C$119:$K$277</definedName>
    <definedName name="_xlnm.Print_Titles" localSheetId="1">'01.1 - Bourané konstrukce'!$133:$133</definedName>
    <definedName name="_xlnm._FilterDatabase" localSheetId="2" hidden="1">'01.2 - Nové konstrukce'!$C$134:$K$549</definedName>
    <definedName name="_xlnm.Print_Area" localSheetId="2">'01.2 - Nové konstrukce'!$C$4:$J$76,'01.2 - Nové konstrukce'!$C$82:$J$114,'01.2 - Nové konstrukce'!$C$120:$K$549</definedName>
    <definedName name="_xlnm.Print_Titles" localSheetId="2">'01.2 - Nové konstrukce'!$134:$134</definedName>
    <definedName name="_xlnm._FilterDatabase" localSheetId="3" hidden="1">'02 - Profesní část'!$C$116:$K$120</definedName>
    <definedName name="_xlnm.Print_Area" localSheetId="3">'02 - Profesní část'!$C$4:$J$76,'02 - Profesní část'!$C$82:$J$98,'02 - Profesní část'!$C$104:$K$120</definedName>
    <definedName name="_xlnm.Print_Titles" localSheetId="3">'02 - Profesní část'!$116:$116</definedName>
    <definedName name="_xlnm._FilterDatabase" localSheetId="4" hidden="1">'04 - VRN'!$C$116:$K$128</definedName>
    <definedName name="_xlnm.Print_Area" localSheetId="4">'04 - VRN'!$C$4:$J$76,'04 - VRN'!$C$82:$J$98,'04 - VRN'!$C$104:$K$128</definedName>
    <definedName name="_xlnm.Print_Titles" localSheetId="4">'04 - VRN'!$116:$116</definedName>
    <definedName name="_xlnm._FilterDatabase" localSheetId="5" hidden="1">'05.1 - Bourané konstrukce'!$C$124:$K$158</definedName>
    <definedName name="_xlnm.Print_Area" localSheetId="5">'05.1 - Bourané konstrukce'!$C$4:$J$76,'05.1 - Bourané konstrukce'!$C$82:$J$104,'05.1 - Bourané konstrukce'!$C$110:$K$158</definedName>
    <definedName name="_xlnm.Print_Titles" localSheetId="5">'05.1 - Bourané konstrukce'!$124:$124</definedName>
    <definedName name="_xlnm._FilterDatabase" localSheetId="6" hidden="1">'05.2 - Nové konstrukce'!$C$129:$K$227</definedName>
    <definedName name="_xlnm.Print_Area" localSheetId="6">'05.2 - Nové konstrukce'!$C$4:$J$76,'05.2 - Nové konstrukce'!$C$82:$J$109,'05.2 - Nové konstrukce'!$C$115:$K$227</definedName>
    <definedName name="_xlnm.Print_Titles" localSheetId="6">'05.2 - Nové konstrukce'!$129:$129</definedName>
    <definedName name="_xlnm.Print_Area" localSheetId="7">'Seznam figur'!$C$4:$G$162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9"/>
  <c r="J38"/>
  <c i="1" r="AY102"/>
  <c i="7" r="J37"/>
  <c i="1" r="AX102"/>
  <c i="7" r="BI226"/>
  <c r="BH226"/>
  <c r="BG226"/>
  <c r="BF226"/>
  <c r="T226"/>
  <c r="R226"/>
  <c r="P226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T198"/>
  <c r="R199"/>
  <c r="R198"/>
  <c r="P199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J127"/>
  <c r="J126"/>
  <c r="F126"/>
  <c r="F124"/>
  <c r="E122"/>
  <c r="J94"/>
  <c r="J93"/>
  <c r="F93"/>
  <c r="F91"/>
  <c r="E89"/>
  <c r="J20"/>
  <c r="E20"/>
  <c r="F94"/>
  <c r="J19"/>
  <c r="J14"/>
  <c r="J124"/>
  <c r="E7"/>
  <c r="E85"/>
  <c i="6" r="J39"/>
  <c r="J38"/>
  <c i="1" r="AY101"/>
  <c i="6" r="J37"/>
  <c i="1" r="AX101"/>
  <c i="6" r="BI154"/>
  <c r="BH154"/>
  <c r="BG154"/>
  <c r="BF154"/>
  <c r="T154"/>
  <c r="T153"/>
  <c r="T152"/>
  <c r="R154"/>
  <c r="R153"/>
  <c r="R152"/>
  <c r="P154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91"/>
  <c r="E7"/>
  <c r="E85"/>
  <c i="5" r="J37"/>
  <c r="J36"/>
  <c i="1" r="AY99"/>
  <c i="5" r="J35"/>
  <c i="1" r="AX99"/>
  <c i="5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4" r="J37"/>
  <c r="J36"/>
  <c i="1" r="AY98"/>
  <c i="4" r="J35"/>
  <c i="1" r="AX98"/>
  <c i="4"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3" r="J39"/>
  <c r="J38"/>
  <c i="1" r="AY97"/>
  <c i="3" r="J37"/>
  <c i="1" r="AX97"/>
  <c i="3"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5"/>
  <c r="BH545"/>
  <c r="BG545"/>
  <c r="BF545"/>
  <c r="T545"/>
  <c r="R545"/>
  <c r="P545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2"/>
  <c r="BH532"/>
  <c r="BG532"/>
  <c r="BF532"/>
  <c r="T532"/>
  <c r="R532"/>
  <c r="P532"/>
  <c r="BI527"/>
  <c r="BH527"/>
  <c r="BG527"/>
  <c r="BF527"/>
  <c r="T527"/>
  <c r="R527"/>
  <c r="P527"/>
  <c r="BI522"/>
  <c r="BH522"/>
  <c r="BG522"/>
  <c r="BF522"/>
  <c r="T522"/>
  <c r="R522"/>
  <c r="P522"/>
  <c r="BI520"/>
  <c r="BH520"/>
  <c r="BG520"/>
  <c r="BF520"/>
  <c r="T520"/>
  <c r="R520"/>
  <c r="P520"/>
  <c r="BI515"/>
  <c r="BH515"/>
  <c r="BG515"/>
  <c r="BF515"/>
  <c r="T515"/>
  <c r="R515"/>
  <c r="P515"/>
  <c r="BI513"/>
  <c r="BH513"/>
  <c r="BG513"/>
  <c r="BF513"/>
  <c r="T513"/>
  <c r="R513"/>
  <c r="P513"/>
  <c r="BI507"/>
  <c r="BH507"/>
  <c r="BG507"/>
  <c r="BF507"/>
  <c r="T507"/>
  <c r="R507"/>
  <c r="P507"/>
  <c r="BI502"/>
  <c r="BH502"/>
  <c r="BG502"/>
  <c r="BF502"/>
  <c r="T502"/>
  <c r="R502"/>
  <c r="P502"/>
  <c r="BI497"/>
  <c r="BH497"/>
  <c r="BG497"/>
  <c r="BF497"/>
  <c r="T497"/>
  <c r="R497"/>
  <c r="P497"/>
  <c r="BI492"/>
  <c r="BH492"/>
  <c r="BG492"/>
  <c r="BF492"/>
  <c r="T492"/>
  <c r="R492"/>
  <c r="P492"/>
  <c r="BI487"/>
  <c r="BH487"/>
  <c r="BG487"/>
  <c r="BF487"/>
  <c r="T487"/>
  <c r="R487"/>
  <c r="P487"/>
  <c r="BI485"/>
  <c r="BH485"/>
  <c r="BG485"/>
  <c r="BF485"/>
  <c r="T485"/>
  <c r="R485"/>
  <c r="P485"/>
  <c r="BI479"/>
  <c r="BH479"/>
  <c r="BG479"/>
  <c r="BF479"/>
  <c r="T479"/>
  <c r="R479"/>
  <c r="P479"/>
  <c r="BI477"/>
  <c r="BH477"/>
  <c r="BG477"/>
  <c r="BF477"/>
  <c r="T477"/>
  <c r="R477"/>
  <c r="P477"/>
  <c r="BI471"/>
  <c r="BH471"/>
  <c r="BG471"/>
  <c r="BF471"/>
  <c r="T471"/>
  <c r="R471"/>
  <c r="P471"/>
  <c r="BI470"/>
  <c r="BH470"/>
  <c r="BG470"/>
  <c r="BF470"/>
  <c r="T470"/>
  <c r="R470"/>
  <c r="P470"/>
  <c r="BI463"/>
  <c r="BH463"/>
  <c r="BG463"/>
  <c r="BF463"/>
  <c r="T463"/>
  <c r="R463"/>
  <c r="P463"/>
  <c r="BI457"/>
  <c r="BH457"/>
  <c r="BG457"/>
  <c r="BF457"/>
  <c r="T457"/>
  <c r="R457"/>
  <c r="P457"/>
  <c r="BI447"/>
  <c r="BH447"/>
  <c r="BG447"/>
  <c r="BF447"/>
  <c r="T447"/>
  <c r="R447"/>
  <c r="P447"/>
  <c r="BI441"/>
  <c r="BH441"/>
  <c r="BG441"/>
  <c r="BF441"/>
  <c r="T441"/>
  <c r="R441"/>
  <c r="P441"/>
  <c r="BI435"/>
  <c r="BH435"/>
  <c r="BG435"/>
  <c r="BF435"/>
  <c r="T435"/>
  <c r="R435"/>
  <c r="P435"/>
  <c r="BI428"/>
  <c r="BH428"/>
  <c r="BG428"/>
  <c r="BF428"/>
  <c r="T428"/>
  <c r="R428"/>
  <c r="P428"/>
  <c r="BI422"/>
  <c r="BH422"/>
  <c r="BG422"/>
  <c r="BF422"/>
  <c r="T422"/>
  <c r="R422"/>
  <c r="P422"/>
  <c r="BI416"/>
  <c r="BH416"/>
  <c r="BG416"/>
  <c r="BF416"/>
  <c r="T416"/>
  <c r="R416"/>
  <c r="P416"/>
  <c r="BI410"/>
  <c r="BH410"/>
  <c r="BG410"/>
  <c r="BF410"/>
  <c r="T410"/>
  <c r="R410"/>
  <c r="P410"/>
  <c r="BI404"/>
  <c r="BH404"/>
  <c r="BG404"/>
  <c r="BF404"/>
  <c r="T404"/>
  <c r="R404"/>
  <c r="P404"/>
  <c r="BI398"/>
  <c r="BH398"/>
  <c r="BG398"/>
  <c r="BF398"/>
  <c r="T398"/>
  <c r="R398"/>
  <c r="P398"/>
  <c r="BI392"/>
  <c r="BH392"/>
  <c r="BG392"/>
  <c r="BF392"/>
  <c r="T392"/>
  <c r="R392"/>
  <c r="P392"/>
  <c r="BI390"/>
  <c r="BH390"/>
  <c r="BG390"/>
  <c r="BF390"/>
  <c r="T390"/>
  <c r="R390"/>
  <c r="P390"/>
  <c r="BI381"/>
  <c r="BH381"/>
  <c r="BG381"/>
  <c r="BF381"/>
  <c r="T381"/>
  <c r="R381"/>
  <c r="P381"/>
  <c r="BI370"/>
  <c r="BH370"/>
  <c r="BG370"/>
  <c r="BF370"/>
  <c r="T370"/>
  <c r="R370"/>
  <c r="P370"/>
  <c r="BI368"/>
  <c r="BH368"/>
  <c r="BG368"/>
  <c r="BF368"/>
  <c r="T368"/>
  <c r="R368"/>
  <c r="P368"/>
  <c r="BI357"/>
  <c r="BH357"/>
  <c r="BG357"/>
  <c r="BF357"/>
  <c r="T357"/>
  <c r="R357"/>
  <c r="P357"/>
  <c r="BI351"/>
  <c r="BH351"/>
  <c r="BG351"/>
  <c r="BF351"/>
  <c r="T351"/>
  <c r="R351"/>
  <c r="P351"/>
  <c r="BI345"/>
  <c r="BH345"/>
  <c r="BG345"/>
  <c r="BF345"/>
  <c r="T345"/>
  <c r="R345"/>
  <c r="P345"/>
  <c r="BI336"/>
  <c r="BH336"/>
  <c r="BG336"/>
  <c r="BF336"/>
  <c r="T336"/>
  <c r="R336"/>
  <c r="P336"/>
  <c r="BI327"/>
  <c r="BH327"/>
  <c r="BG327"/>
  <c r="BF327"/>
  <c r="T327"/>
  <c r="R327"/>
  <c r="P327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88"/>
  <c r="BH288"/>
  <c r="BG288"/>
  <c r="BF288"/>
  <c r="T288"/>
  <c r="R288"/>
  <c r="P288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4"/>
  <c r="BH254"/>
  <c r="BG254"/>
  <c r="BF254"/>
  <c r="T254"/>
  <c r="R254"/>
  <c r="P254"/>
  <c r="BI252"/>
  <c r="BH252"/>
  <c r="BG252"/>
  <c r="BF252"/>
  <c r="T252"/>
  <c r="R252"/>
  <c r="P252"/>
  <c r="BI243"/>
  <c r="BH243"/>
  <c r="BG243"/>
  <c r="BF243"/>
  <c r="T243"/>
  <c r="R243"/>
  <c r="P243"/>
  <c r="BI240"/>
  <c r="BH240"/>
  <c r="BG240"/>
  <c r="BF240"/>
  <c r="T240"/>
  <c r="T239"/>
  <c r="R240"/>
  <c r="R239"/>
  <c r="P240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29"/>
  <c r="BH229"/>
  <c r="BG229"/>
  <c r="BF229"/>
  <c r="T229"/>
  <c r="R229"/>
  <c r="P229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2"/>
  <c r="BH212"/>
  <c r="BG212"/>
  <c r="BF212"/>
  <c r="T212"/>
  <c r="R212"/>
  <c r="P212"/>
  <c r="BI211"/>
  <c r="BH211"/>
  <c r="BG211"/>
  <c r="BF211"/>
  <c r="T211"/>
  <c r="R211"/>
  <c r="P211"/>
  <c r="BI205"/>
  <c r="BH205"/>
  <c r="BG205"/>
  <c r="BF205"/>
  <c r="T205"/>
  <c r="R205"/>
  <c r="P205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6"/>
  <c r="BH156"/>
  <c r="BG156"/>
  <c r="BF156"/>
  <c r="T156"/>
  <c r="R156"/>
  <c r="P156"/>
  <c r="BI149"/>
  <c r="BH149"/>
  <c r="BG149"/>
  <c r="BF149"/>
  <c r="T149"/>
  <c r="R149"/>
  <c r="P149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J132"/>
  <c r="J131"/>
  <c r="F131"/>
  <c r="F129"/>
  <c r="E127"/>
  <c r="J94"/>
  <c r="J93"/>
  <c r="F93"/>
  <c r="F91"/>
  <c r="E89"/>
  <c r="J20"/>
  <c r="E20"/>
  <c r="F132"/>
  <c r="J19"/>
  <c r="J14"/>
  <c r="J91"/>
  <c r="E7"/>
  <c r="E123"/>
  <c i="2" r="J39"/>
  <c r="J38"/>
  <c i="1" r="AY96"/>
  <c i="2" r="J37"/>
  <c i="1" r="AX96"/>
  <c i="2" r="BI277"/>
  <c r="BH277"/>
  <c r="BG277"/>
  <c r="BF277"/>
  <c r="T277"/>
  <c r="T276"/>
  <c r="R277"/>
  <c r="R276"/>
  <c r="P277"/>
  <c r="P276"/>
  <c r="BI266"/>
  <c r="BH266"/>
  <c r="BG266"/>
  <c r="BF266"/>
  <c r="T266"/>
  <c r="T265"/>
  <c r="R266"/>
  <c r="R265"/>
  <c r="P266"/>
  <c r="P265"/>
  <c r="BI260"/>
  <c r="BH260"/>
  <c r="BG260"/>
  <c r="BF260"/>
  <c r="T260"/>
  <c r="T259"/>
  <c r="R260"/>
  <c r="R259"/>
  <c r="P260"/>
  <c r="P259"/>
  <c r="BI254"/>
  <c r="BH254"/>
  <c r="BG254"/>
  <c r="BF254"/>
  <c r="T254"/>
  <c r="T253"/>
  <c r="R254"/>
  <c r="R253"/>
  <c r="P254"/>
  <c r="P253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T235"/>
  <c r="R236"/>
  <c r="R235"/>
  <c r="P236"/>
  <c r="P235"/>
  <c r="BI230"/>
  <c r="BH230"/>
  <c r="BG230"/>
  <c r="BF230"/>
  <c r="T230"/>
  <c r="T229"/>
  <c r="R230"/>
  <c r="R229"/>
  <c r="P230"/>
  <c r="P229"/>
  <c r="BI228"/>
  <c r="BH228"/>
  <c r="BG228"/>
  <c r="BF228"/>
  <c r="T228"/>
  <c r="T227"/>
  <c r="R228"/>
  <c r="R227"/>
  <c r="P228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11"/>
  <c r="BH211"/>
  <c r="BG211"/>
  <c r="BF211"/>
  <c r="T211"/>
  <c r="R211"/>
  <c r="P211"/>
  <c r="BI206"/>
  <c r="BH206"/>
  <c r="BG206"/>
  <c r="BF206"/>
  <c r="T206"/>
  <c r="R206"/>
  <c r="P206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J131"/>
  <c r="J130"/>
  <c r="F130"/>
  <c r="F128"/>
  <c r="E126"/>
  <c r="J94"/>
  <c r="J93"/>
  <c r="F93"/>
  <c r="F91"/>
  <c r="E89"/>
  <c r="J20"/>
  <c r="E20"/>
  <c r="F131"/>
  <c r="J19"/>
  <c r="J14"/>
  <c r="J128"/>
  <c r="E7"/>
  <c r="E122"/>
  <c i="1" r="L90"/>
  <c r="AM90"/>
  <c r="AM89"/>
  <c r="L89"/>
  <c r="AM87"/>
  <c r="L87"/>
  <c r="L85"/>
  <c r="L84"/>
  <c i="7" r="BK216"/>
  <c r="BK212"/>
  <c r="J212"/>
  <c r="BK173"/>
  <c r="BK172"/>
  <c i="4" r="BK120"/>
  <c r="J119"/>
  <c i="3" r="J536"/>
  <c r="J527"/>
  <c r="BK520"/>
  <c r="J492"/>
  <c r="BK345"/>
  <c r="BK316"/>
  <c r="BK315"/>
  <c r="J308"/>
  <c r="J306"/>
  <c r="BK304"/>
  <c r="J299"/>
  <c r="J277"/>
  <c r="BK267"/>
  <c r="BK265"/>
  <c r="BK252"/>
  <c r="J238"/>
  <c r="BK229"/>
  <c r="J192"/>
  <c r="J179"/>
  <c r="BK167"/>
  <c i="2" r="BK266"/>
  <c r="BK252"/>
  <c r="BK228"/>
  <c r="BK217"/>
  <c r="BK206"/>
  <c r="J197"/>
  <c r="J190"/>
  <c r="J183"/>
  <c r="BK152"/>
  <c r="BK147"/>
  <c i="7" r="BK226"/>
  <c r="J226"/>
  <c i="3" r="BK522"/>
  <c r="J497"/>
  <c r="J470"/>
  <c r="J463"/>
  <c r="BK441"/>
  <c r="J404"/>
  <c r="J370"/>
  <c r="BK313"/>
  <c r="J309"/>
  <c r="J307"/>
  <c r="BK302"/>
  <c r="BK297"/>
  <c r="BK296"/>
  <c r="BK293"/>
  <c r="J288"/>
  <c r="BK282"/>
  <c r="J240"/>
  <c r="BK212"/>
  <c r="BK179"/>
  <c r="J167"/>
  <c r="J149"/>
  <c r="BK148"/>
  <c r="BK143"/>
  <c i="2" r="BK277"/>
  <c r="J277"/>
  <c r="J266"/>
  <c r="BK222"/>
  <c r="BK200"/>
  <c r="BK191"/>
  <c r="J163"/>
  <c i="1" r="AS95"/>
  <c i="7" r="BK221"/>
  <c r="J137"/>
  <c r="BK133"/>
  <c i="6" r="BK146"/>
  <c r="J145"/>
  <c r="BK133"/>
  <c i="5" r="J123"/>
  <c r="BK119"/>
  <c i="4" r="J120"/>
  <c i="3" r="BK532"/>
  <c r="J522"/>
  <c r="J520"/>
  <c r="J507"/>
  <c r="J502"/>
  <c r="BK479"/>
  <c r="J447"/>
  <c r="BK381"/>
  <c r="BK368"/>
  <c r="J357"/>
  <c r="J345"/>
  <c r="J336"/>
  <c r="BK327"/>
  <c r="J318"/>
  <c r="J316"/>
  <c r="J313"/>
  <c r="BK309"/>
  <c r="J303"/>
  <c r="BK300"/>
  <c r="J297"/>
  <c r="J295"/>
  <c r="J287"/>
  <c r="BK277"/>
  <c r="BK272"/>
  <c r="BK240"/>
  <c r="J237"/>
  <c r="BK219"/>
  <c r="J218"/>
  <c r="BK204"/>
  <c r="BK186"/>
  <c r="BK162"/>
  <c i="2" r="J230"/>
  <c r="BK193"/>
  <c r="BK173"/>
  <c r="BK163"/>
  <c i="7" r="BK208"/>
  <c i="6" r="BK145"/>
  <c i="3" r="BK535"/>
  <c r="BK534"/>
  <c r="J532"/>
  <c r="BK492"/>
  <c r="BK487"/>
  <c r="J477"/>
  <c r="BK471"/>
  <c r="BK457"/>
  <c r="J428"/>
  <c r="J410"/>
  <c r="J327"/>
  <c r="BK318"/>
  <c r="J315"/>
  <c r="J312"/>
  <c r="BK307"/>
  <c r="BK306"/>
  <c r="J305"/>
  <c r="BK303"/>
  <c r="BK301"/>
  <c r="J298"/>
  <c r="J293"/>
  <c r="BK288"/>
  <c r="J272"/>
  <c r="J263"/>
  <c r="J254"/>
  <c r="J235"/>
  <c r="J219"/>
  <c r="J205"/>
  <c r="J204"/>
  <c r="BK156"/>
  <c r="BK149"/>
  <c i="2" r="J260"/>
  <c r="J252"/>
  <c r="BK247"/>
  <c r="BK242"/>
  <c r="J236"/>
  <c r="BK212"/>
  <c r="J212"/>
  <c r="BK197"/>
  <c r="BK195"/>
  <c r="BK192"/>
  <c r="BK183"/>
  <c r="BK178"/>
  <c r="J168"/>
  <c r="J157"/>
  <c r="BK137"/>
  <c i="1" r="AS100"/>
  <c i="7" r="J208"/>
  <c r="J206"/>
  <c r="J202"/>
  <c r="BK199"/>
  <c r="J199"/>
  <c r="BK193"/>
  <c r="J193"/>
  <c r="J188"/>
  <c r="BK183"/>
  <c r="BK178"/>
  <c r="J178"/>
  <c r="J173"/>
  <c r="J172"/>
  <c r="BK171"/>
  <c r="J171"/>
  <c r="BK170"/>
  <c r="J170"/>
  <c r="BK166"/>
  <c r="J166"/>
  <c r="BK161"/>
  <c r="J161"/>
  <c r="BK157"/>
  <c r="J157"/>
  <c r="BK153"/>
  <c r="J153"/>
  <c r="J147"/>
  <c r="J145"/>
  <c r="BK141"/>
  <c r="J133"/>
  <c i="6" r="BK154"/>
  <c r="BK151"/>
  <c r="BK149"/>
  <c r="J147"/>
  <c r="J146"/>
  <c r="BK144"/>
  <c r="J138"/>
  <c i="5" r="BK127"/>
  <c r="J119"/>
  <c i="3" r="J545"/>
  <c r="BK515"/>
  <c r="J513"/>
  <c r="BK485"/>
  <c r="BK470"/>
  <c r="BK428"/>
  <c r="BK410"/>
  <c r="BK392"/>
  <c r="J368"/>
  <c r="BK305"/>
  <c r="BK299"/>
  <c r="BK263"/>
  <c r="BK254"/>
  <c r="BK243"/>
  <c r="J220"/>
  <c r="BK211"/>
  <c r="J156"/>
  <c r="J138"/>
  <c i="2" r="J254"/>
  <c r="J217"/>
  <c r="J211"/>
  <c r="J195"/>
  <c r="J173"/>
  <c r="BK158"/>
  <c r="BK142"/>
  <c i="7" r="BK147"/>
  <c r="BK145"/>
  <c r="J141"/>
  <c r="BK137"/>
  <c i="6" r="J154"/>
  <c r="BK148"/>
  <c r="BK128"/>
  <c i="5" r="BK123"/>
  <c r="BK121"/>
  <c i="4" r="BK119"/>
  <c i="3" r="BK513"/>
  <c r="J485"/>
  <c r="J479"/>
  <c r="J471"/>
  <c r="BK435"/>
  <c r="J422"/>
  <c r="J392"/>
  <c r="BK390"/>
  <c r="J381"/>
  <c r="BK357"/>
  <c r="J351"/>
  <c r="J311"/>
  <c r="J301"/>
  <c r="BK298"/>
  <c r="J296"/>
  <c r="BK287"/>
  <c r="J252"/>
  <c r="J243"/>
  <c r="BK220"/>
  <c r="BK218"/>
  <c r="J211"/>
  <c r="BK173"/>
  <c r="J143"/>
  <c i="2" r="BK260"/>
  <c r="BK254"/>
  <c r="J247"/>
  <c r="BK230"/>
  <c r="J222"/>
  <c r="BK211"/>
  <c r="J200"/>
  <c r="J194"/>
  <c r="BK190"/>
  <c r="BK168"/>
  <c r="J158"/>
  <c r="J142"/>
  <c i="7" r="J221"/>
  <c r="BK219"/>
  <c r="J219"/>
  <c r="BK218"/>
  <c r="J218"/>
  <c r="J216"/>
  <c r="BK188"/>
  <c r="J183"/>
  <c i="5" r="BK125"/>
  <c r="J121"/>
  <c i="3" r="BK545"/>
  <c r="J535"/>
  <c r="J515"/>
  <c r="BK507"/>
  <c r="BK497"/>
  <c r="BK477"/>
  <c r="BK447"/>
  <c r="J435"/>
  <c r="BK422"/>
  <c r="BK416"/>
  <c r="BK404"/>
  <c r="J398"/>
  <c r="J390"/>
  <c r="BK370"/>
  <c r="BK336"/>
  <c r="J314"/>
  <c r="BK308"/>
  <c r="J304"/>
  <c r="BK295"/>
  <c r="J282"/>
  <c r="J267"/>
  <c r="BK238"/>
  <c r="BK235"/>
  <c r="BK198"/>
  <c r="J148"/>
  <c r="BK138"/>
  <c i="2" r="J206"/>
  <c r="J192"/>
  <c r="J191"/>
  <c r="BK157"/>
  <c r="J152"/>
  <c r="J147"/>
  <c r="J137"/>
  <c i="7" r="BK206"/>
  <c r="BK202"/>
  <c i="6" r="J151"/>
  <c r="J149"/>
  <c r="J148"/>
  <c r="BK147"/>
  <c r="J144"/>
  <c r="BK138"/>
  <c r="J133"/>
  <c r="J128"/>
  <c i="5" r="J127"/>
  <c r="J125"/>
  <c i="3" r="BK549"/>
  <c r="J549"/>
  <c r="BK548"/>
  <c r="J548"/>
  <c r="BK547"/>
  <c r="J547"/>
  <c r="BK536"/>
  <c r="J534"/>
  <c r="BK527"/>
  <c r="BK502"/>
  <c r="J487"/>
  <c r="BK463"/>
  <c r="J457"/>
  <c r="J441"/>
  <c r="J416"/>
  <c r="BK398"/>
  <c r="BK351"/>
  <c r="BK314"/>
  <c r="BK312"/>
  <c r="BK311"/>
  <c r="J302"/>
  <c r="J300"/>
  <c r="J265"/>
  <c r="BK237"/>
  <c r="J229"/>
  <c r="J212"/>
  <c r="BK205"/>
  <c r="J198"/>
  <c r="BK192"/>
  <c r="J186"/>
  <c r="J173"/>
  <c r="J162"/>
  <c i="2" r="J242"/>
  <c r="BK236"/>
  <c r="J228"/>
  <c r="BK194"/>
  <c r="J193"/>
  <c r="J178"/>
  <c l="1" r="P136"/>
  <c r="T205"/>
  <c r="T198"/>
  <c r="BK241"/>
  <c r="J241"/>
  <c r="J108"/>
  <c i="3" r="BK137"/>
  <c r="J137"/>
  <c r="J100"/>
  <c r="R161"/>
  <c r="R236"/>
  <c r="P242"/>
  <c r="P266"/>
  <c r="R294"/>
  <c r="P310"/>
  <c r="T310"/>
  <c r="T317"/>
  <c r="T391"/>
  <c r="T486"/>
  <c r="T546"/>
  <c i="4" r="BK118"/>
  <c r="J118"/>
  <c r="J97"/>
  <c i="5" r="BK118"/>
  <c r="J118"/>
  <c r="J97"/>
  <c i="7" r="T165"/>
  <c r="BK177"/>
  <c r="J177"/>
  <c r="J103"/>
  <c r="BK220"/>
  <c r="J220"/>
  <c r="J108"/>
  <c i="2" r="BK189"/>
  <c r="J189"/>
  <c r="J101"/>
  <c i="3" r="P533"/>
  <c i="4" r="T118"/>
  <c r="T117"/>
  <c i="7" r="BK165"/>
  <c r="J165"/>
  <c r="J102"/>
  <c r="R201"/>
  <c r="T220"/>
  <c i="2" r="P205"/>
  <c r="P198"/>
  <c i="3" r="T161"/>
  <c r="BK266"/>
  <c r="J266"/>
  <c r="J106"/>
  <c r="BK294"/>
  <c r="J294"/>
  <c r="J107"/>
  <c r="T294"/>
  <c r="R310"/>
  <c r="BK391"/>
  <c r="J391"/>
  <c r="J110"/>
  <c r="R391"/>
  <c r="P486"/>
  <c r="R546"/>
  <c i="5" r="R118"/>
  <c r="R117"/>
  <c i="6" r="BK127"/>
  <c r="T127"/>
  <c r="P143"/>
  <c i="7" r="BK132"/>
  <c r="J132"/>
  <c r="J100"/>
  <c r="T201"/>
  <c r="P220"/>
  <c i="2" r="P189"/>
  <c i="3" r="P161"/>
  <c r="P236"/>
  <c r="R242"/>
  <c r="T266"/>
  <c r="BK317"/>
  <c r="J317"/>
  <c r="J109"/>
  <c r="T533"/>
  <c i="4" r="R118"/>
  <c r="R117"/>
  <c i="5" r="T118"/>
  <c r="T117"/>
  <c i="6" r="P127"/>
  <c r="P126"/>
  <c r="P125"/>
  <c i="1" r="AU101"/>
  <c i="6" r="BK143"/>
  <c r="J143"/>
  <c r="J101"/>
  <c r="R143"/>
  <c i="7" r="R132"/>
  <c r="T132"/>
  <c r="BK152"/>
  <c r="J152"/>
  <c r="J101"/>
  <c r="P152"/>
  <c r="R177"/>
  <c r="R217"/>
  <c i="2" r="BK136"/>
  <c r="J136"/>
  <c r="J100"/>
  <c r="R189"/>
  <c r="R241"/>
  <c i="3" r="R533"/>
  <c i="5" r="P118"/>
  <c r="P117"/>
  <c i="1" r="AU99"/>
  <c i="7" r="R152"/>
  <c r="T152"/>
  <c r="P165"/>
  <c r="R165"/>
  <c r="P201"/>
  <c r="R220"/>
  <c i="2" r="T189"/>
  <c i="3" r="BK533"/>
  <c r="J533"/>
  <c r="J112"/>
  <c r="P546"/>
  <c i="4" r="P118"/>
  <c r="P117"/>
  <c i="1" r="AU98"/>
  <c i="6" r="R127"/>
  <c r="R126"/>
  <c r="R125"/>
  <c r="T143"/>
  <c i="7" r="P132"/>
  <c r="P131"/>
  <c r="BK201"/>
  <c r="T217"/>
  <c i="2" r="T136"/>
  <c r="T135"/>
  <c r="BK205"/>
  <c r="J205"/>
  <c r="J104"/>
  <c r="P241"/>
  <c i="3" r="BK161"/>
  <c r="J161"/>
  <c r="J101"/>
  <c r="BK236"/>
  <c r="J236"/>
  <c r="J102"/>
  <c r="BK242"/>
  <c r="J242"/>
  <c r="J105"/>
  <c r="R266"/>
  <c r="P317"/>
  <c i="7" r="T177"/>
  <c r="BK217"/>
  <c r="J217"/>
  <c r="J107"/>
  <c i="2" r="R136"/>
  <c r="R135"/>
  <c r="R205"/>
  <c r="R198"/>
  <c r="T241"/>
  <c i="3" r="P137"/>
  <c r="P136"/>
  <c r="R137"/>
  <c r="R136"/>
  <c r="T137"/>
  <c r="T236"/>
  <c r="T242"/>
  <c r="T241"/>
  <c r="P294"/>
  <c r="BK310"/>
  <c r="J310"/>
  <c r="J108"/>
  <c r="R317"/>
  <c r="P391"/>
  <c r="BK486"/>
  <c r="J486"/>
  <c r="J111"/>
  <c r="R486"/>
  <c r="BK546"/>
  <c r="J546"/>
  <c r="J113"/>
  <c i="7" r="P177"/>
  <c r="P217"/>
  <c i="2" r="E85"/>
  <c r="BE157"/>
  <c r="BE158"/>
  <c r="BE163"/>
  <c r="BE200"/>
  <c r="BE217"/>
  <c i="3" r="J129"/>
  <c r="BE218"/>
  <c r="BE219"/>
  <c r="BE235"/>
  <c r="BE252"/>
  <c r="BE282"/>
  <c r="BE288"/>
  <c r="BE293"/>
  <c r="BE309"/>
  <c r="BE357"/>
  <c r="BE368"/>
  <c r="BE370"/>
  <c r="BE381"/>
  <c r="BE392"/>
  <c r="BE507"/>
  <c r="BE522"/>
  <c r="BE545"/>
  <c r="BE547"/>
  <c r="BE548"/>
  <c r="BE549"/>
  <c i="4" r="E85"/>
  <c r="J89"/>
  <c i="6" r="E113"/>
  <c r="J119"/>
  <c r="BE145"/>
  <c r="BE149"/>
  <c r="BE151"/>
  <c i="7" r="BE202"/>
  <c i="2" r="F94"/>
  <c r="BE168"/>
  <c r="BE252"/>
  <c i="3" r="BE186"/>
  <c r="BE220"/>
  <c r="BE300"/>
  <c r="BE302"/>
  <c r="BE318"/>
  <c r="BE345"/>
  <c r="BE428"/>
  <c r="BE471"/>
  <c r="BE527"/>
  <c i="5" r="F92"/>
  <c r="BE127"/>
  <c i="7" r="BE212"/>
  <c r="BE216"/>
  <c r="BE218"/>
  <c r="BE221"/>
  <c r="BE226"/>
  <c i="2" r="J91"/>
  <c r="BE137"/>
  <c r="BE178"/>
  <c r="BE183"/>
  <c r="BE197"/>
  <c r="BE228"/>
  <c r="BK253"/>
  <c r="J253"/>
  <c r="J109"/>
  <c r="BK276"/>
  <c r="J276"/>
  <c r="J112"/>
  <c i="3" r="F94"/>
  <c r="BE149"/>
  <c r="BE156"/>
  <c r="BE162"/>
  <c r="BE198"/>
  <c r="BE205"/>
  <c r="BE237"/>
  <c r="BE238"/>
  <c r="BE263"/>
  <c r="BE265"/>
  <c r="BE305"/>
  <c r="BE307"/>
  <c r="BE410"/>
  <c r="BE416"/>
  <c r="BE463"/>
  <c r="BE470"/>
  <c r="BE477"/>
  <c r="BE487"/>
  <c r="BE515"/>
  <c r="BE535"/>
  <c i="6" r="BE147"/>
  <c r="BK153"/>
  <c r="BK152"/>
  <c r="J152"/>
  <c r="J102"/>
  <c i="7" r="J91"/>
  <c r="E118"/>
  <c r="F127"/>
  <c r="BE133"/>
  <c i="2" r="BE147"/>
  <c r="BE242"/>
  <c r="BE247"/>
  <c r="BE266"/>
  <c r="BK229"/>
  <c r="J229"/>
  <c r="J106"/>
  <c i="3" r="BE173"/>
  <c r="BE179"/>
  <c r="BE229"/>
  <c r="BE287"/>
  <c r="BE298"/>
  <c r="BE306"/>
  <c r="BE308"/>
  <c r="BE314"/>
  <c r="BE447"/>
  <c r="BE457"/>
  <c r="BE492"/>
  <c r="BK239"/>
  <c r="J239"/>
  <c r="J103"/>
  <c i="4" r="BE119"/>
  <c i="5" r="E107"/>
  <c r="BE125"/>
  <c i="6" r="BE128"/>
  <c r="BE133"/>
  <c r="BE148"/>
  <c i="7" r="BE137"/>
  <c r="BE145"/>
  <c r="BE147"/>
  <c r="BE153"/>
  <c r="BE157"/>
  <c r="BE161"/>
  <c r="BE166"/>
  <c r="BE170"/>
  <c r="BE171"/>
  <c r="BE178"/>
  <c r="BE183"/>
  <c r="BE188"/>
  <c r="BE193"/>
  <c r="BE199"/>
  <c r="BE206"/>
  <c i="2" r="BE173"/>
  <c r="BE193"/>
  <c r="BE211"/>
  <c r="BE212"/>
  <c r="BE222"/>
  <c r="BK199"/>
  <c r="J199"/>
  <c r="J103"/>
  <c r="BK227"/>
  <c r="J227"/>
  <c r="J105"/>
  <c r="BK265"/>
  <c r="J265"/>
  <c r="J111"/>
  <c i="3" r="BE143"/>
  <c r="BE148"/>
  <c r="BE167"/>
  <c r="BE212"/>
  <c r="BE277"/>
  <c r="BE297"/>
  <c r="BE299"/>
  <c r="BE316"/>
  <c r="BE390"/>
  <c r="BE404"/>
  <c r="BE422"/>
  <c r="BE435"/>
  <c r="BE441"/>
  <c r="BE497"/>
  <c r="BE513"/>
  <c r="BE520"/>
  <c i="5" r="BE123"/>
  <c i="6" r="F94"/>
  <c r="BE144"/>
  <c r="BE146"/>
  <c r="BE154"/>
  <c i="2" r="BE142"/>
  <c r="BE152"/>
  <c r="BE191"/>
  <c r="BE206"/>
  <c r="BE260"/>
  <c i="3" r="BE192"/>
  <c r="BE304"/>
  <c r="BE398"/>
  <c r="BE534"/>
  <c r="BE536"/>
  <c i="5" r="J89"/>
  <c r="BE119"/>
  <c r="BE121"/>
  <c i="6" r="BE138"/>
  <c i="7" r="BE141"/>
  <c r="BE219"/>
  <c i="2" r="BE190"/>
  <c r="BE192"/>
  <c r="BE194"/>
  <c r="BE195"/>
  <c r="BE254"/>
  <c r="BE277"/>
  <c r="BK259"/>
  <c r="J259"/>
  <c r="J110"/>
  <c i="3" r="BE211"/>
  <c r="BE243"/>
  <c r="BE267"/>
  <c r="BE272"/>
  <c r="BE315"/>
  <c r="BE336"/>
  <c r="BE479"/>
  <c r="BE485"/>
  <c r="BE532"/>
  <c i="7" r="BK198"/>
  <c r="J198"/>
  <c r="J104"/>
  <c i="2" r="BE230"/>
  <c r="BE236"/>
  <c r="BK235"/>
  <c r="J235"/>
  <c r="J107"/>
  <c i="3" r="E85"/>
  <c r="BE138"/>
  <c r="BE204"/>
  <c r="BE240"/>
  <c r="BE254"/>
  <c r="BE295"/>
  <c r="BE296"/>
  <c r="BE301"/>
  <c r="BE303"/>
  <c r="BE311"/>
  <c r="BE312"/>
  <c r="BE313"/>
  <c r="BE327"/>
  <c r="BE351"/>
  <c r="BE502"/>
  <c i="4" r="F92"/>
  <c r="BE120"/>
  <c i="7" r="BE172"/>
  <c r="BE173"/>
  <c r="BE208"/>
  <c i="2" r="J36"/>
  <c i="1" r="AW96"/>
  <c i="4" r="J34"/>
  <c i="1" r="AW98"/>
  <c i="5" r="F34"/>
  <c i="1" r="BA99"/>
  <c i="7" r="F36"/>
  <c i="1" r="BA102"/>
  <c i="7" r="F37"/>
  <c i="1" r="BB102"/>
  <c i="2" r="F38"/>
  <c i="1" r="BC96"/>
  <c i="5" r="F35"/>
  <c i="1" r="BB99"/>
  <c i="2" r="F37"/>
  <c i="1" r="BB96"/>
  <c i="6" r="F36"/>
  <c i="1" r="BA101"/>
  <c i="6" r="F37"/>
  <c i="1" r="BB101"/>
  <c i="6" r="F38"/>
  <c i="1" r="BC101"/>
  <c i="7" r="F38"/>
  <c i="1" r="BC102"/>
  <c i="5" r="J34"/>
  <c i="1" r="AW99"/>
  <c i="6" r="F39"/>
  <c i="1" r="BD101"/>
  <c i="3" r="J36"/>
  <c i="1" r="AW97"/>
  <c i="4" r="F36"/>
  <c i="1" r="BC98"/>
  <c i="3" r="F38"/>
  <c i="1" r="BC97"/>
  <c i="2" r="F39"/>
  <c i="1" r="BD96"/>
  <c i="2" r="F36"/>
  <c i="1" r="BA96"/>
  <c i="7" r="J36"/>
  <c i="1" r="AW102"/>
  <c r="AS94"/>
  <c i="4" r="F34"/>
  <c i="1" r="BA98"/>
  <c i="5" r="F36"/>
  <c i="1" r="BC99"/>
  <c i="4" r="F37"/>
  <c i="1" r="BD98"/>
  <c i="4" r="F35"/>
  <c i="1" r="BB98"/>
  <c i="6" r="J36"/>
  <c i="1" r="AW101"/>
  <c i="7" r="F39"/>
  <c i="1" r="BD102"/>
  <c i="5" r="F37"/>
  <c i="1" r="BD99"/>
  <c i="3" r="F37"/>
  <c i="1" r="BB97"/>
  <c i="3" r="F36"/>
  <c i="1" r="BA97"/>
  <c i="3" r="F39"/>
  <c i="1" r="BD97"/>
  <c i="7" l="1" r="BK200"/>
  <c r="J200"/>
  <c r="J105"/>
  <c r="T131"/>
  <c r="R200"/>
  <c i="3" r="R241"/>
  <c i="7" r="T200"/>
  <c i="2" r="T134"/>
  <c i="3" r="T136"/>
  <c r="T135"/>
  <c r="P241"/>
  <c i="2" r="R134"/>
  <c i="3" r="R135"/>
  <c i="7" r="P200"/>
  <c r="P130"/>
  <c i="1" r="AU102"/>
  <c i="6" r="BK126"/>
  <c r="J126"/>
  <c r="J99"/>
  <c i="2" r="P135"/>
  <c r="P134"/>
  <c i="1" r="AU96"/>
  <c i="3" r="P135"/>
  <c i="1" r="AU97"/>
  <c i="7" r="R131"/>
  <c r="R130"/>
  <c i="6" r="T126"/>
  <c r="T125"/>
  <c i="2" r="BK198"/>
  <c r="J198"/>
  <c r="J102"/>
  <c r="BK135"/>
  <c i="3" r="BK136"/>
  <c i="4" r="BK117"/>
  <c r="J117"/>
  <c r="J96"/>
  <c i="6" r="J127"/>
  <c r="J100"/>
  <c r="J153"/>
  <c r="J103"/>
  <c i="7" r="BK131"/>
  <c r="J131"/>
  <c r="J99"/>
  <c i="3" r="BK241"/>
  <c r="J241"/>
  <c r="J104"/>
  <c i="5" r="BK117"/>
  <c r="J117"/>
  <c r="J96"/>
  <c i="7" r="J201"/>
  <c r="J106"/>
  <c i="1" r="BA95"/>
  <c r="AW95"/>
  <c i="3" r="J35"/>
  <c i="1" r="AV97"/>
  <c r="AT97"/>
  <c r="BD100"/>
  <c r="BB100"/>
  <c r="AX100"/>
  <c i="5" r="F33"/>
  <c i="1" r="AZ99"/>
  <c r="BA100"/>
  <c r="AW100"/>
  <c i="5" r="J33"/>
  <c i="1" r="AV99"/>
  <c r="AT99"/>
  <c r="BC95"/>
  <c r="AY95"/>
  <c r="BC100"/>
  <c r="AY100"/>
  <c i="4" r="F33"/>
  <c i="1" r="AZ98"/>
  <c i="2" r="J35"/>
  <c i="1" r="AV96"/>
  <c r="AT96"/>
  <c r="BD95"/>
  <c r="BD94"/>
  <c r="W33"/>
  <c i="6" r="F35"/>
  <c i="1" r="AZ101"/>
  <c i="3" r="F35"/>
  <c i="1" r="AZ97"/>
  <c i="7" r="F35"/>
  <c i="1" r="AZ102"/>
  <c r="BB95"/>
  <c r="BB94"/>
  <c r="AX94"/>
  <c i="4" r="J33"/>
  <c i="1" r="AV98"/>
  <c r="AT98"/>
  <c i="7" r="J35"/>
  <c i="1" r="AV102"/>
  <c r="AT102"/>
  <c i="2" r="F35"/>
  <c i="1" r="AZ96"/>
  <c i="6" r="J35"/>
  <c i="1" r="AV101"/>
  <c r="AT101"/>
  <c r="AU100"/>
  <c i="2" l="1" r="BK134"/>
  <c r="J134"/>
  <c r="J98"/>
  <c i="3" r="BK135"/>
  <c r="J135"/>
  <c i="7" r="T130"/>
  <c i="2" r="J135"/>
  <c r="J99"/>
  <c i="7" r="BK130"/>
  <c r="J130"/>
  <c r="J98"/>
  <c i="3" r="J136"/>
  <c r="J99"/>
  <c i="6" r="BK125"/>
  <c r="J125"/>
  <c r="J98"/>
  <c i="3" r="J32"/>
  <c i="1" r="AG97"/>
  <c r="AN97"/>
  <c r="AU95"/>
  <c r="AU94"/>
  <c r="BA94"/>
  <c r="W30"/>
  <c r="AX95"/>
  <c r="AZ100"/>
  <c r="AV100"/>
  <c r="AT100"/>
  <c r="BC94"/>
  <c r="W32"/>
  <c i="4" r="J30"/>
  <c i="1" r="AG98"/>
  <c r="AN98"/>
  <c r="AZ95"/>
  <c r="AZ94"/>
  <c r="W29"/>
  <c i="5" r="J30"/>
  <c i="1" r="AG99"/>
  <c r="AN99"/>
  <c r="W31"/>
  <c i="3" l="1" r="J41"/>
  <c r="J98"/>
  <c i="5" r="J39"/>
  <c i="4" r="J39"/>
  <c i="1" r="AV94"/>
  <c r="AK29"/>
  <c r="AV95"/>
  <c r="AT95"/>
  <c i="2" r="J32"/>
  <c i="1" r="AG96"/>
  <c r="AN96"/>
  <c i="7" r="J32"/>
  <c i="1" r="AG102"/>
  <c r="AN102"/>
  <c r="AW94"/>
  <c r="AK30"/>
  <c i="6" r="J32"/>
  <c i="1" r="AG101"/>
  <c r="AN101"/>
  <c r="AY94"/>
  <c i="6" l="1" r="J41"/>
  <c i="7" r="J41"/>
  <c i="2" r="J41"/>
  <c i="1" r="AT94"/>
  <c r="AG95"/>
  <c r="AN95"/>
  <c r="AG100"/>
  <c r="AN100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<sst xmlns="http://schemas.openxmlformats.org/spreadsheetml/2006/main">
  <si>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</si>
  <si>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</si>
  <si>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</si>
  <si>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</si>
  <si>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</si>
  <si>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{da21babe-58e1-4d54-b540-2296287c227f}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</si>
  <si>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</si>
  <si>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</si>
  <si>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</si>
  <si>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</si>
  <si>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</si>
  <si>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</si>
  <si>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</si>
  <si>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</si>
  <si>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24MT045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</si>
  <si>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</si>
  <si>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</si>
  <si>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Škola Elpis Brno - cvičný byt pro vzdělávání</t>
  </si>
  <si>
    <t>KSO:</t>
  </si>
  <si>
    <t>CC-CZ:</t>
  </si>
  <si>
    <t>Místo:</t>
  </si>
  <si>
    <t>Židenice</t>
  </si>
  <si>
    <t>Datum:</t>
  </si>
  <si>
    <t>17. 7. 2024</t>
  </si>
  <si>
    <t>Zadavatel:</t>
  </si>
  <si>
    <t>IČ:</t>
  </si>
  <si>
    <t>621 60 095</t>
  </si>
  <si>
    <t>MŠ speciální, ZŠ speciální a PŠ Elpis Brno, p.o.</t>
  </si>
  <si>
    <t>DIČ:</t>
  </si>
  <si>
    <t>CZ62160095</t>
  </si>
  <si>
    <t>Uchazeč:</t>
  </si>
  <si>
    <t>Vyplň údaj</t>
  </si>
  <si>
    <t>Projektant:</t>
  </si>
  <si>
    <t>044 97 511</t>
  </si>
  <si>
    <t>Pro budovy, s.r.o.</t>
  </si>
  <si>
    <t>CZ04497511</t>
  </si>
  <si>
    <t>True</t>
  </si>
  <si>
    <t>Zpracovatel:</t>
  </si>
  <si>
    <t>253 33 046</t>
  </si>
  <si>
    <t>STAGA stavební agentura s.r.o.</t>
  </si>
  <si>
    <t>CZ25333046</t>
  </si>
  <si>
    <t>Poznámka:</t>
  </si>
  <si>
    <t>Rozpočet slouží pouze a výhradně pro výběr zhotovitele, nikoliv jako výrobní. Množství v položkách je předpokládané a řídí se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</si>
  <si>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</si>
  <si>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</si>
  <si>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</si>
  <si>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</si>
  <si>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</si>
  <si>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</si>
  <si>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</si>
  <si>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</si>
  <si>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</si>
  <si>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</si>
  <si>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</si>
  <si>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</si>
  <si>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</si>
  <si>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</si>
  <si>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</si>
  <si>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</si>
  <si>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</si>
  <si>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</si>
  <si>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</si>
  <si>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</si>
  <si>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</si>
  <si>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</si>
  <si>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</si>
  <si>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</si>
  <si>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</si>
  <si>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</si>
  <si>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</si>
  <si>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</si>
  <si>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</si>
  <si>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</si>
  <si>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</si>
  <si>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</si>
  <si>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</si>
  <si>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</si>
  <si>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</si>
  <si>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</si>
  <si>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</si>
  <si>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</si>
  <si>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</si>
  <si>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</si>
  <si>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</si>
  <si>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</si>
  <si>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</si>
  <si>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</si>
  <si>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</si>
  <si>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Stavební část</t>
  </si>
  <si>
    <t>STA</t>
  </si>
  <si>
    <t>1</t>
  </si>
  <si>
    <t>{cf1629b7-2720-4a4c-b76b-3a1eb81c40bd}</t>
  </si>
  <si>
    <t>2</t>
  </si>
  <si>
    <t>/</t>
  </si>
  <si>
    <t>01.1</t>
  </si>
  <si>
    <t>Bourané konstrukce</t>
  </si>
  <si>
    <t>Soupis</t>
  </si>
  <si>
    <t>{e6c65043-bd43-479a-a973-c5440006af70}</t>
  </si>
  <si>
    <t>01.2</t>
  </si>
  <si>
    <t>Nové konstrukce</t>
  </si>
  <si>
    <t>{e8498d59-23d2-4139-9941-7f025271cfdf}</t>
  </si>
  <si>
    <t>02</t>
  </si>
  <si>
    <t>Profesní část</t>
  </si>
  <si>
    <t>{0cbf30f5-33e9-4f7d-a964-470056fdcd8e}</t>
  </si>
  <si>
    <t>04</t>
  </si>
  <si>
    <t>VRN</t>
  </si>
  <si>
    <t>{62b13a56-148a-4be0-8069-6b6a2947bd9b}</t>
  </si>
  <si>
    <t>05</t>
  </si>
  <si>
    <t>Úprava schodiště</t>
  </si>
  <si>
    <t>{37d0398d-8e93-4a69-b0a3-700c7678fa6a}</t>
  </si>
  <si>
    <t>05.1</t>
  </si>
  <si>
    <t>{5d52cfb1-1e7d-4532-88ee-b4e8a8945205}</t>
  </si>
  <si>
    <t>05.2</t>
  </si>
  <si>
    <t>{ba53f173-6092-4ff0-8196-983044536706}</t>
  </si>
  <si>
    <t>KRYCÍ LIST SOUPISU PRACÍ</t>
  </si>
  <si>
    <t>Objekt:</t>
  </si>
  <si>
    <t>01 - Stavební část</t>
  </si>
  <si>
    <t>Soupis:</t>
  </si>
  <si>
    <t>01.1 - Bourané konstrukce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</si>
  <si>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</si>
  <si>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</si>
  <si>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</si>
  <si>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</si>
  <si>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</si>
  <si>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</si>
  <si>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</si>
  <si>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</si>
  <si>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</si>
  <si>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</si>
  <si>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</si>
  <si>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</si>
  <si>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</si>
  <si>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</si>
  <si>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</si>
  <si>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</si>
  <si>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</si>
  <si>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</si>
  <si>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</si>
  <si>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</si>
  <si>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</si>
  <si>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</si>
  <si>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</si>
  <si>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</si>
  <si>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</si>
  <si>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</si>
  <si>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</si>
  <si>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</si>
  <si>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</si>
  <si>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</si>
  <si>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</si>
  <si>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</si>
  <si>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</si>
  <si>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</si>
  <si>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</si>
  <si>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</si>
  <si>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</si>
  <si>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</si>
  <si>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962031011</t>
  </si>
  <si>
    <t>Bourání příček nebo přizdívek z cihel děrovaných tl do 100 mm</t>
  </si>
  <si>
    <t>m2</t>
  </si>
  <si>
    <t>CS ÚRS 2025 02</t>
  </si>
  <si>
    <t>4</t>
  </si>
  <si>
    <t>-1193391525</t>
  </si>
  <si>
    <t>VV</t>
  </si>
  <si>
    <t>Vybourání příček (dl * v)</t>
  </si>
  <si>
    <t>2.NP</t>
  </si>
  <si>
    <t>(4,70+1,72+1,06+4,15*3+2,06+1,72)*3,20</t>
  </si>
  <si>
    <t>Součet</t>
  </si>
  <si>
    <t>962031013</t>
  </si>
  <si>
    <t>Bourání příček nebo přizdívek z cihel děrovaných tl přes 100 do 150 mm</t>
  </si>
  <si>
    <t>1777646103</t>
  </si>
  <si>
    <t>(2,67)*3,20</t>
  </si>
  <si>
    <t>3</t>
  </si>
  <si>
    <t>965042141</t>
  </si>
  <si>
    <t>Bourání podkladů pod dlažby nebo mazanin betonových nebo z litého asfaltu tl do 100 mm pl přes 4 m2</t>
  </si>
  <si>
    <t>m3</t>
  </si>
  <si>
    <t>1090608421</t>
  </si>
  <si>
    <t>Vybourání mazaniny (pl * v)</t>
  </si>
  <si>
    <t>2.NP - místnost (215; 216)</t>
  </si>
  <si>
    <t>((4,04)+(10,61))*0,10</t>
  </si>
  <si>
    <t>965046111</t>
  </si>
  <si>
    <t>Broušení stávajících betonových podlah úběr do 3 mm</t>
  </si>
  <si>
    <t>89460461</t>
  </si>
  <si>
    <t>Souvrství podlahy - broušení (pl)</t>
  </si>
  <si>
    <t>(246,0)</t>
  </si>
  <si>
    <t>5</t>
  </si>
  <si>
    <t>965046119</t>
  </si>
  <si>
    <t>Příplatek k broušení stávajících betonových podlah za každý další 1 mm úběru</t>
  </si>
  <si>
    <t>-990377908</t>
  </si>
  <si>
    <t>6</t>
  </si>
  <si>
    <t>965081413</t>
  </si>
  <si>
    <t>Bourání podlah litých xylolitových plochy přes 1 m2</t>
  </si>
  <si>
    <t>-1999821138</t>
  </si>
  <si>
    <t>Odstranění povalku (pl)</t>
  </si>
  <si>
    <t>2.NP - místnost (202; 203; 205; 206; 208; 209; 210; 217)</t>
  </si>
  <si>
    <t>(4,59)+(2,48)+(13,88)+(13,03)+(16,38)+(8,00)+(7,95)+(13,68)</t>
  </si>
  <si>
    <t>7</t>
  </si>
  <si>
    <t>968062244</t>
  </si>
  <si>
    <t>Vybourání dřevěných rámů oken jednoduchých včetně křídel pl do 1 m2</t>
  </si>
  <si>
    <t>-58863311</t>
  </si>
  <si>
    <t>Vybourání okna (š * v * p)</t>
  </si>
  <si>
    <t>(0,92*1,50)*2</t>
  </si>
  <si>
    <t>8</t>
  </si>
  <si>
    <t>968072455</t>
  </si>
  <si>
    <t>Vybourání kovových dveřních zárubní pl do 2 m2</t>
  </si>
  <si>
    <t>1201678869</t>
  </si>
  <si>
    <t>Vybourání dveří (š * v * p)</t>
  </si>
  <si>
    <t>(0,7*2,02)*2+(0,9*2,02)*8</t>
  </si>
  <si>
    <t>968072456</t>
  </si>
  <si>
    <t>Vybourání kovových dveřních zárubní pl přes 2 m2</t>
  </si>
  <si>
    <t>1222250055</t>
  </si>
  <si>
    <t>(1,40*2,02)*1</t>
  </si>
  <si>
    <t>10</t>
  </si>
  <si>
    <t>978011141</t>
  </si>
  <si>
    <t>Otlučení (osekání) vnitřní vápenné nebo vápenocementové omítky stropů v rozsahu přes 10 do 30 %</t>
  </si>
  <si>
    <t>-672476385</t>
  </si>
  <si>
    <t>Oprava omítek (pl)</t>
  </si>
  <si>
    <t>2.NP - místnost (201; 202; 203; 204; 205; 206; 207; 208; 209; 210; 211; 212; 213; 214; 215; 216)</t>
  </si>
  <si>
    <t>(15,14)+(16,51)+(8,99)+(4,01)+(3,99)+(4,30)+(40,65)+(66,87)+(14,52)+(7,95)+(24,85)+(20,59)+(15,25)+(14,89)+(5,63)+(17,06)</t>
  </si>
  <si>
    <t>11</t>
  </si>
  <si>
    <t>978013141</t>
  </si>
  <si>
    <t>Otlučení (osekání) vnitřní vápenné nebo vápenocementové omítky stěn v rozsahu přes 10 do 30 %</t>
  </si>
  <si>
    <t>-53302591</t>
  </si>
  <si>
    <t>Oprava omítek (dl * v) - otvory (š * v)</t>
  </si>
  <si>
    <t>(189,46)*3,20</t>
  </si>
  <si>
    <t>-(1,18*1,77*11+1,5*2,98+1,18*1,31*11+1,18*2,44*3)</t>
  </si>
  <si>
    <t>997</t>
  </si>
  <si>
    <t>Přesun sutě</t>
  </si>
  <si>
    <t>997006012</t>
  </si>
  <si>
    <t>Ruční třídění stavebního odpadu</t>
  </si>
  <si>
    <t>t</t>
  </si>
  <si>
    <t>-956337134</t>
  </si>
  <si>
    <t>13</t>
  </si>
  <si>
    <t>997002611</t>
  </si>
  <si>
    <t>Nakládání suti a vybouraných hmot</t>
  </si>
  <si>
    <t>1499190815</t>
  </si>
  <si>
    <t>14</t>
  </si>
  <si>
    <t>997013151</t>
  </si>
  <si>
    <t>Vnitrostaveništní doprava suti a vybouraných hmot pro budovy v do 6 m s omezením mechanizace</t>
  </si>
  <si>
    <t>-713246569</t>
  </si>
  <si>
    <t>15</t>
  </si>
  <si>
    <t>997013219</t>
  </si>
  <si>
    <t>Příplatek k vnitrostaveništní dopravě suti a vybouraných hmot za zvětšenou dopravu suti ZKD 10 m</t>
  </si>
  <si>
    <t>1941769521</t>
  </si>
  <si>
    <t>16</t>
  </si>
  <si>
    <t>997013501</t>
  </si>
  <si>
    <t>Odvoz suti a vybouraných hmot na skládku nebo meziskládku do 1 km se složením</t>
  </si>
  <si>
    <t>1059916644</t>
  </si>
  <si>
    <t>17</t>
  </si>
  <si>
    <t>997013509</t>
  </si>
  <si>
    <t>Příplatek k odvozu suti a vybouraných hmot na skládku ZKD 1 km přes 1 km</t>
  </si>
  <si>
    <t>1888407610</t>
  </si>
  <si>
    <t>38,38*19 'Přepočtené koeficientem množství</t>
  </si>
  <si>
    <t>18</t>
  </si>
  <si>
    <t>997013631</t>
  </si>
  <si>
    <t>Poplatek za uložení na skládce (skládkovné) stavebního odpadu směsného kód odpadu 17 09 04</t>
  </si>
  <si>
    <t>1466836209</t>
  </si>
  <si>
    <t>PSV</t>
  </si>
  <si>
    <t>Práce a dodávky PSV</t>
  </si>
  <si>
    <t>762</t>
  </si>
  <si>
    <t>Konstrukce tesařské</t>
  </si>
  <si>
    <t>19</t>
  </si>
  <si>
    <t>762526811</t>
  </si>
  <si>
    <t>Demontáž podlah z dřevotřísky, překližky, sololitu tloušťky do 20 mm bez polštářů</t>
  </si>
  <si>
    <t>-1919542629</t>
  </si>
  <si>
    <t>Vytrhání bednění (pl)</t>
  </si>
  <si>
    <t>2.NP - místnost (212; 214)</t>
  </si>
  <si>
    <t>(64,62)+(40,89)</t>
  </si>
  <si>
    <t>766</t>
  </si>
  <si>
    <t>Konstrukce truhlářské</t>
  </si>
  <si>
    <t>20</t>
  </si>
  <si>
    <t>766411821</t>
  </si>
  <si>
    <t>Demontáž truhlářského obložení stěn z palubek</t>
  </si>
  <si>
    <t>-2018609906</t>
  </si>
  <si>
    <t>Odstranění obkladu topení (dl * v)</t>
  </si>
  <si>
    <t>((1,20)*5+10,60)*1,00</t>
  </si>
  <si>
    <t>766411822</t>
  </si>
  <si>
    <t>Demontáž truhlářského obložení stěn podkladových roštů</t>
  </si>
  <si>
    <t>-1791746565</t>
  </si>
  <si>
    <t>22</t>
  </si>
  <si>
    <t>766691914</t>
  </si>
  <si>
    <t>Vyvěšení nebo zavěšení dřevěných křídel dveří pl do 2 m2</t>
  </si>
  <si>
    <t>kus</t>
  </si>
  <si>
    <t>1265759772</t>
  </si>
  <si>
    <t>Vyvěšení křídel (p)</t>
  </si>
  <si>
    <t>23</t>
  </si>
  <si>
    <t>766691915</t>
  </si>
  <si>
    <t>Vyvěšení nebo zavěšení dřevěných křídel dveří pl přes 2 m2</t>
  </si>
  <si>
    <t>-778944495</t>
  </si>
  <si>
    <t>24</t>
  </si>
  <si>
    <t>766825821</t>
  </si>
  <si>
    <t>Demontáž truhlářských vestavěných skříní dvoukřídlových</t>
  </si>
  <si>
    <t>1324924780</t>
  </si>
  <si>
    <t>Demontáž skříní (p)</t>
  </si>
  <si>
    <t>767</t>
  </si>
  <si>
    <t>Konstrukce zámečnické</t>
  </si>
  <si>
    <t>25</t>
  </si>
  <si>
    <t>767161813</t>
  </si>
  <si>
    <t>Demontáž zábradlí rovného nerozebíratelného hmotnosti 1 m zábradlí do 20 kg do suti</t>
  </si>
  <si>
    <t>m</t>
  </si>
  <si>
    <t>-595762877</t>
  </si>
  <si>
    <t>771</t>
  </si>
  <si>
    <t>Podlahy z dlaždic</t>
  </si>
  <si>
    <t>26</t>
  </si>
  <si>
    <t>771573810</t>
  </si>
  <si>
    <t>Demontáž podlah z dlaždic keramických lepených</t>
  </si>
  <si>
    <t>1593147396</t>
  </si>
  <si>
    <t>Odsekání dlažby (pl)</t>
  </si>
  <si>
    <t>2.NP - místnost (204; 215; 216)</t>
  </si>
  <si>
    <t>(1,70)+(4,04)+(10,61)</t>
  </si>
  <si>
    <t>775</t>
  </si>
  <si>
    <t>Podlahy skládané</t>
  </si>
  <si>
    <t>27</t>
  </si>
  <si>
    <t>775521800</t>
  </si>
  <si>
    <t>Demontáž parketových tabulí s lištami lepenými do suti</t>
  </si>
  <si>
    <t>-2046038752</t>
  </si>
  <si>
    <t>Vytrhání parket (pl)</t>
  </si>
  <si>
    <t>2.NP - místnost (207; 212; 214; 218; 219)</t>
  </si>
  <si>
    <t>(20,59)+(64,62)+(40,89)+(4,27)+(4,14)</t>
  </si>
  <si>
    <t>776</t>
  </si>
  <si>
    <t>Podlahy povlakové</t>
  </si>
  <si>
    <t>28</t>
  </si>
  <si>
    <t>776201811</t>
  </si>
  <si>
    <t>Demontáž lepených povlakových podlah bez podložky ručně</t>
  </si>
  <si>
    <t>1888524519</t>
  </si>
  <si>
    <t>Odstranění pvc (pl)</t>
  </si>
  <si>
    <t>2.NP - místnost (201; 202; 203; 204; 205; 206; 207; 208; 209; 210; 212; 214; 216; 217; 218; 219)</t>
  </si>
  <si>
    <t>(15,36)+(4,59*3)+(2,48*3)+(1,70)+(13,88*2)+(13,03*2)+(20,59)+(16,38*2)+(8,00*2)+(7,95*2)+(64,62*2)+(40,89*2)+(10,61)+(13,68*2)+(4,27*3)+(4,14)</t>
  </si>
  <si>
    <t>29</t>
  </si>
  <si>
    <t>776301811</t>
  </si>
  <si>
    <t>Odstranění lepených podlahovin bez podložky ze schodišťových stupňů</t>
  </si>
  <si>
    <t>-1519967563</t>
  </si>
  <si>
    <t>Odstranění pvc (dl)</t>
  </si>
  <si>
    <t>2.NP - schody</t>
  </si>
  <si>
    <t>(1,00)*26</t>
  </si>
  <si>
    <t>30</t>
  </si>
  <si>
    <t>776430811</t>
  </si>
  <si>
    <t>Odstranění hran schodišťových</t>
  </si>
  <si>
    <t>1224769379</t>
  </si>
  <si>
    <t>781</t>
  </si>
  <si>
    <t>Dokončovací práce - obklady</t>
  </si>
  <si>
    <t>31</t>
  </si>
  <si>
    <t>781473810</t>
  </si>
  <si>
    <t>Demontáž obkladů z obkladaček keramických lepených</t>
  </si>
  <si>
    <t>-2022439583</t>
  </si>
  <si>
    <t>Odeskání obkladu (dl * v)</t>
  </si>
  <si>
    <t>(7,48+2,82+3,07+2,26+4,38+0,75+0,60)*2,00+(5,50)*1,50</t>
  </si>
  <si>
    <t>783</t>
  </si>
  <si>
    <t>Dokončovací práce - nátěry</t>
  </si>
  <si>
    <t>32</t>
  </si>
  <si>
    <t>783806811</t>
  </si>
  <si>
    <t>Odstranění nátěrů z omítek oškrábáním</t>
  </si>
  <si>
    <t>1211645037</t>
  </si>
  <si>
    <t>Odstranění nátěru (pl)</t>
  </si>
  <si>
    <t>(34,84)</t>
  </si>
  <si>
    <t>784</t>
  </si>
  <si>
    <t>Dokončovací práce - malby a tapety</t>
  </si>
  <si>
    <t>33</t>
  </si>
  <si>
    <t>784121001</t>
  </si>
  <si>
    <t>Oškrabání malby v místnostech v do 3,80 m</t>
  </si>
  <si>
    <t>1056920610</t>
  </si>
  <si>
    <t>Odstranění maleb (pl)</t>
  </si>
  <si>
    <t>strop</t>
  </si>
  <si>
    <t>stěny</t>
  </si>
  <si>
    <t>OST</t>
  </si>
  <si>
    <t>Ostatní</t>
  </si>
  <si>
    <t>34</t>
  </si>
  <si>
    <t>OST000X1</t>
  </si>
  <si>
    <t>Demontáž kabiny gastro výtahu vč. likvidace (dle PD)</t>
  </si>
  <si>
    <t>soubor</t>
  </si>
  <si>
    <t>512</t>
  </si>
  <si>
    <t>2082770034</t>
  </si>
  <si>
    <t>obklad_keram_pl</t>
  </si>
  <si>
    <t>plocha obkladu - vnitřní</t>
  </si>
  <si>
    <t>63,417</t>
  </si>
  <si>
    <t>skl_SK01_obv</t>
  </si>
  <si>
    <t>216,8</t>
  </si>
  <si>
    <t>skl_SK01_pl</t>
  </si>
  <si>
    <t>246,21</t>
  </si>
  <si>
    <t>skl_SK02_obv</t>
  </si>
  <si>
    <t>30,37</t>
  </si>
  <si>
    <t>skl_SK02_pl</t>
  </si>
  <si>
    <t>29,36</t>
  </si>
  <si>
    <t>skl_SK03_obv</t>
  </si>
  <si>
    <t>10,3</t>
  </si>
  <si>
    <t>skl_SK03_pl</t>
  </si>
  <si>
    <t>5,63</t>
  </si>
  <si>
    <t>skl_SK04_pl</t>
  </si>
  <si>
    <t>11,7</t>
  </si>
  <si>
    <t>skl_SK05_pl</t>
  </si>
  <si>
    <t>281,2</t>
  </si>
  <si>
    <t>01.2 -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</si>
  <si>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</si>
  <si>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</si>
  <si>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</si>
  <si>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</si>
  <si>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763 - Konstrukce suché výstavby</t>
  </si>
  <si>
    <t>Svislé a kompletní konstrukce</t>
  </si>
  <si>
    <t>310231015</t>
  </si>
  <si>
    <t>Zazdívka otvorů ve zdivu nadzákladovém pl přes 1 do 4 m2 cihlami děrovanými přes P10 do P15 tl 175 mm</t>
  </si>
  <si>
    <t>377799371</t>
  </si>
  <si>
    <t>Zazdění otvoru (dl * v)</t>
  </si>
  <si>
    <t>(0,92*2,10)</t>
  </si>
  <si>
    <t>310231025</t>
  </si>
  <si>
    <t>Zazdívka otvorů ve zdivu nadzákladovém pl přes 1 do 4 m2 cihlami děrovanými tl 200 mm</t>
  </si>
  <si>
    <t>-2012222931</t>
  </si>
  <si>
    <t>(0,74*2,10)</t>
  </si>
  <si>
    <t>317168011</t>
  </si>
  <si>
    <t>Překlad keramický plochý š 115 mm dl 1000 mm</t>
  </si>
  <si>
    <t>1385997620</t>
  </si>
  <si>
    <t>340231015</t>
  </si>
  <si>
    <t>Zazdívka otvorů v příčkách nebo stěnách pl přes 1 do 4 m2 cihlami děrovanými tl 80 mm</t>
  </si>
  <si>
    <t>2120294381</t>
  </si>
  <si>
    <t>Zazdění otvoru (dl * v) - otvory (š * v)</t>
  </si>
  <si>
    <t>(1,22+1,06)*3,20</t>
  </si>
  <si>
    <t>-(0,9*2,02+0,9*2,02)</t>
  </si>
  <si>
    <t>(0,90*2,10)</t>
  </si>
  <si>
    <t>346272226</t>
  </si>
  <si>
    <t>Přizdívka z pórobetonových tvárnic tl 75 mm</t>
  </si>
  <si>
    <t>-1028357074</t>
  </si>
  <si>
    <t>Přizdívka (dl * v)</t>
  </si>
  <si>
    <t>(0,70*2,50)</t>
  </si>
  <si>
    <t>Úpravy povrchů, podlahy a osazování výplní</t>
  </si>
  <si>
    <t>612315225</t>
  </si>
  <si>
    <t>Vápenná štuková omítka malých ploch přes 1 do 4 m2 na stěnách</t>
  </si>
  <si>
    <t>-1869223307</t>
  </si>
  <si>
    <t>Omítka - zazdívky (p)</t>
  </si>
  <si>
    <t>611131121</t>
  </si>
  <si>
    <t>Penetrační disperzní nátěr vnitřních stropů nanášený ručně</t>
  </si>
  <si>
    <t>1706620209</t>
  </si>
  <si>
    <t>Souvrství omítky - omítka, penetrace (pl)</t>
  </si>
  <si>
    <t>skladba SK05</t>
  </si>
  <si>
    <t>(skl_SK05_pl)</t>
  </si>
  <si>
    <t>611142001</t>
  </si>
  <si>
    <t>Pletivo sklovláknité vnitřních stropů vtlačené do tmelu</t>
  </si>
  <si>
    <t>-1562864355</t>
  </si>
  <si>
    <t>Souvrství omítky - vyrovnání (pl)</t>
  </si>
  <si>
    <t>611325417</t>
  </si>
  <si>
    <t>Oprava vnitřní vápenocementové hladké omítky tl do 20 mm stropů v rozsahu plochy přes 10 do 30 % s celoplošným přeštukováním tl do 3 mm</t>
  </si>
  <si>
    <t>-911247619</t>
  </si>
  <si>
    <t>Souvrství omítky - omítka (pl)</t>
  </si>
  <si>
    <t>Mezisoučet</t>
  </si>
  <si>
    <t>103</t>
  </si>
  <si>
    <t>612325417</t>
  </si>
  <si>
    <t>Oprava vnitřní vápenocementové hladké omítky tl do 20 mm stěn v rozsahu plochy přes 10 do 30 % s celoplošným přeštukováním tl do 3 mm</t>
  </si>
  <si>
    <t>28589142</t>
  </si>
  <si>
    <t>777131111</t>
  </si>
  <si>
    <t>Penetrační epoxidový nátěr podlahy plněný pískem</t>
  </si>
  <si>
    <t>-1960840630</t>
  </si>
  <si>
    <t>Souvrství podlahy - spádová vrstva, penetrace (pl)</t>
  </si>
  <si>
    <t>skladba SK03</t>
  </si>
  <si>
    <t>2.NP - místnost (215)</t>
  </si>
  <si>
    <t>(skl_SK03_pl)</t>
  </si>
  <si>
    <t>632450132</t>
  </si>
  <si>
    <t>Vyrovnávací cementový potěr tl přes 20 do 30 mm ze suchých směsí provedený v ploše</t>
  </si>
  <si>
    <t>-1247148355</t>
  </si>
  <si>
    <t>Souvrství podlahy - vyrovnání (pl)</t>
  </si>
  <si>
    <t>skladba SK01</t>
  </si>
  <si>
    <t>2.NP - místnost (201; 202; 203; 207; 208; 209; 210; 211; 212; 213; 214)</t>
  </si>
  <si>
    <t>(skl_SK01_pl)</t>
  </si>
  <si>
    <t>6351311X1</t>
  </si>
  <si>
    <t>Vyztužení podkladu z potěru armovacím pletivem ze skelných vláken (dle PD)</t>
  </si>
  <si>
    <t>-121562149</t>
  </si>
  <si>
    <t>632451234</t>
  </si>
  <si>
    <t>Potěr cementový samonivelační litý C25 tl přes 45 do 50 mm</t>
  </si>
  <si>
    <t>565538231</t>
  </si>
  <si>
    <t>Souvrství podlahy - spádová vrstva (pl)</t>
  </si>
  <si>
    <t>skladba SK02</t>
  </si>
  <si>
    <t>2.NP - místnost (204; 205; 206; 216)</t>
  </si>
  <si>
    <t>(skl_SK02_pl)</t>
  </si>
  <si>
    <t>632459175</t>
  </si>
  <si>
    <t>Příplatek k potěrům tl přes 40 do 50 mm za plochu do 5 m2</t>
  </si>
  <si>
    <t>-655950491</t>
  </si>
  <si>
    <t>632451232</t>
  </si>
  <si>
    <t>Potěr cementový samonivelační litý C25 tl přes 35 do 40 mm</t>
  </si>
  <si>
    <t>149609311</t>
  </si>
  <si>
    <t>Souvrství podlahy - potěr (pl)</t>
  </si>
  <si>
    <t>632459174</t>
  </si>
  <si>
    <t>Příplatek k potěrům tl přes 30 do 40 mm za plochu do 5 m2</t>
  </si>
  <si>
    <t>-772055767</t>
  </si>
  <si>
    <t>632451491</t>
  </si>
  <si>
    <t>Příplatek k potěrům za přehlazení povrchu</t>
  </si>
  <si>
    <t>1819458184</t>
  </si>
  <si>
    <t>634112113</t>
  </si>
  <si>
    <t>Obvodová dilatace podlahovým páskem z pěnového PE mezi stěnou a mazaninou nebo potěrem v 80 mm</t>
  </si>
  <si>
    <t>1356792567</t>
  </si>
  <si>
    <t>Souvrství podlahy - potěr, dilatace (dl)</t>
  </si>
  <si>
    <t>2.NP - msítnost (204; 205; 206; 216)</t>
  </si>
  <si>
    <t>(skl_SK02_obv)</t>
  </si>
  <si>
    <t>(skl_SK03_obv)</t>
  </si>
  <si>
    <t>632452513</t>
  </si>
  <si>
    <t>Cementový rychletuhnoucí potěr ze suchých směsí tl přes 15 do 20 mm</t>
  </si>
  <si>
    <t>-2039507972</t>
  </si>
  <si>
    <t>632459122</t>
  </si>
  <si>
    <t>Příplatek k potěrům tl přes 10 do 20 mm za sklon přes 15 do 30°</t>
  </si>
  <si>
    <t>-1628133591</t>
  </si>
  <si>
    <t>953943211</t>
  </si>
  <si>
    <t>Osazování hasicího přístroje</t>
  </si>
  <si>
    <t>119180834</t>
  </si>
  <si>
    <t>M</t>
  </si>
  <si>
    <t>44932114</t>
  </si>
  <si>
    <t>přístroj hasicí ruční práškový nástěnný hasební schopnost 27A, 183B, C</t>
  </si>
  <si>
    <t>-768888887</t>
  </si>
  <si>
    <t>998</t>
  </si>
  <si>
    <t>Přesun hmot</t>
  </si>
  <si>
    <t>998018001</t>
  </si>
  <si>
    <t>Přesun hmot pro budovy ruční pro budovy v do 6 m</t>
  </si>
  <si>
    <t>-370906735</t>
  </si>
  <si>
    <t>713</t>
  </si>
  <si>
    <t>Izolace tepelné</t>
  </si>
  <si>
    <t>713121111</t>
  </si>
  <si>
    <t>Montáž izolace tepelné podlah volně kladenými rohožemi, pásy, dílci, deskami 1 vrstva</t>
  </si>
  <si>
    <t>-846185562</t>
  </si>
  <si>
    <t>Souvrství podlahy - TI (pl)</t>
  </si>
  <si>
    <t>28376551</t>
  </si>
  <si>
    <t>deska polystyrénová pro snížení kročejového hluku (max. zatížení 4 kN/m2) tl 20mm</t>
  </si>
  <si>
    <t>1788812281</t>
  </si>
  <si>
    <t>34,99*1,1 'Přepočtené koeficientem množství</t>
  </si>
  <si>
    <t>713191132</t>
  </si>
  <si>
    <t>Montáž izolace tepelné podlah, stropů vrchem nebo střech překrytí separační fólií z PE</t>
  </si>
  <si>
    <t>410031811</t>
  </si>
  <si>
    <t>Souvrství podlahy - TI, separace (pl)</t>
  </si>
  <si>
    <t>28323100</t>
  </si>
  <si>
    <t>fólie LDPE (750 kg/m3) proti zemní vlhkosti nad úrovní terénu tl 0,8mm</t>
  </si>
  <si>
    <t>359893482</t>
  </si>
  <si>
    <t>998713121</t>
  </si>
  <si>
    <t>Přesun hmot tonážní pro izolace tepelné ruční v objektech v do 6 m</t>
  </si>
  <si>
    <t>-1145873076</t>
  </si>
  <si>
    <t>763</t>
  </si>
  <si>
    <t>Konstrukce suché výstavby</t>
  </si>
  <si>
    <t>763111411</t>
  </si>
  <si>
    <t>SDK příčka tl 100 mm profil CW+UW 50 desky 2xA 12,5 s izolací EI 60 Rw do 51 dB</t>
  </si>
  <si>
    <t>-1446934252</t>
  </si>
  <si>
    <t>Příčka SDK A (dl * v)</t>
  </si>
  <si>
    <t>(4,15)*3,20</t>
  </si>
  <si>
    <t>763111431</t>
  </si>
  <si>
    <t>SDK příčka tl 100 mm profil CW+UW 50 desky 2xH2 12,5 s izolací EI 60 Rw do 51 dB</t>
  </si>
  <si>
    <t>-1883275944</t>
  </si>
  <si>
    <t>Příčka SDK H2 (dl * v)</t>
  </si>
  <si>
    <t>(4,15+4,97+2,55+2,55)*3,20</t>
  </si>
  <si>
    <t>763121424</t>
  </si>
  <si>
    <t>SDK stěna předsazená tl 87,5 mm profil CW+UW 75 deska 1xH2 12,5 bez izolace EI 15</t>
  </si>
  <si>
    <t>-1356777214</t>
  </si>
  <si>
    <t>SDK předstěna H2 (dl * v)</t>
  </si>
  <si>
    <t>(2,55+2,15)*1,50</t>
  </si>
  <si>
    <t>763131431</t>
  </si>
  <si>
    <t>SDK podhled deska 1xDF 12,5 bez izolace dvouvrstvá spodní kce profil CD+UD REI do 90</t>
  </si>
  <si>
    <t>-2113276735</t>
  </si>
  <si>
    <t>SDK podhled DF (pl)</t>
  </si>
  <si>
    <t>1.NP - místnost (109; 129)</t>
  </si>
  <si>
    <t>(3,41*2,00+3,41*0,18)+(3,24*0,90+3,24*0,18)</t>
  </si>
  <si>
    <t>763131714</t>
  </si>
  <si>
    <t>SDK podhled základní penetrační nátěr</t>
  </si>
  <si>
    <t>-568502424</t>
  </si>
  <si>
    <t>763164521</t>
  </si>
  <si>
    <t>SDK obklad kcí tvaru L š do 0,4 m desky 1xH2 12,5</t>
  </si>
  <si>
    <t>717593749</t>
  </si>
  <si>
    <t>Obklad SDK H2 (dl)</t>
  </si>
  <si>
    <t>2.NP - stoupačka</t>
  </si>
  <si>
    <t>(3,20)</t>
  </si>
  <si>
    <t>35</t>
  </si>
  <si>
    <t>998763331</t>
  </si>
  <si>
    <t>Přesun hmot tonážní pro konstrukce montované z desek ruční v objektech v do 6 m</t>
  </si>
  <si>
    <t>2065931890</t>
  </si>
  <si>
    <t>36</t>
  </si>
  <si>
    <t>766000D01</t>
  </si>
  <si>
    <t>D+M D01 dveře vnitřní 900x1970 mm vč. zárubně, kování, doplňků a povrchové úpravy (dle PD)</t>
  </si>
  <si>
    <t>kpl</t>
  </si>
  <si>
    <t>1527028465</t>
  </si>
  <si>
    <t>37</t>
  </si>
  <si>
    <t>766000D02</t>
  </si>
  <si>
    <t>D+M D02 dveře vnitřní 900x1970 mm vč. zárubně, kování, doplňků a povrchové úpravy (dle PD)</t>
  </si>
  <si>
    <t>840103832</t>
  </si>
  <si>
    <t>38</t>
  </si>
  <si>
    <t>766000D03</t>
  </si>
  <si>
    <t>D+M D03 dveře vnitřní 900x1970 mm vč. zárubně, kování, doplňků a povrchové úpravy (dle PD)</t>
  </si>
  <si>
    <t>-2079942000</t>
  </si>
  <si>
    <t>39</t>
  </si>
  <si>
    <t>766000D04</t>
  </si>
  <si>
    <t>D+M D04 dveře vnitřní 800x1970 mm vč. kování, doplňků a povrchové úpravy (dle PD)</t>
  </si>
  <si>
    <t>-1423694581</t>
  </si>
  <si>
    <t>40</t>
  </si>
  <si>
    <t>766000D05</t>
  </si>
  <si>
    <t>D+M D05 dveře vnitřní 1400x1970 mm vč. kování, doplňků a povrchové úpravy (dle PD)</t>
  </si>
  <si>
    <t>165135430</t>
  </si>
  <si>
    <t>41</t>
  </si>
  <si>
    <t>766000D06</t>
  </si>
  <si>
    <t>D+M D06 dveře vnitřní 1400x1970 mm vč. zárubně, kování, doplňků a povrchové úpravy (dle PD)</t>
  </si>
  <si>
    <t>-1814306278</t>
  </si>
  <si>
    <t>42</t>
  </si>
  <si>
    <t>766000D07</t>
  </si>
  <si>
    <t>D+M D07 dveře vnitřní 800x1970 mm vč. zárubně, kování, doplňků a povrchové úpravy (dle PD)</t>
  </si>
  <si>
    <t>1832003442</t>
  </si>
  <si>
    <t>43</t>
  </si>
  <si>
    <t>766000D08</t>
  </si>
  <si>
    <t>D+M D08 dveře vnitřní 800x1970 mm vč. zárubně, kování, doplňků a povrchové úpravy (dle PD)</t>
  </si>
  <si>
    <t>-609298790</t>
  </si>
  <si>
    <t>44</t>
  </si>
  <si>
    <t>766000D09</t>
  </si>
  <si>
    <t>D+M D09 dveře vnitřní 600x1970 mm vč. kování, doplňků a povrchové úpravy (dle PD)</t>
  </si>
  <si>
    <t>-1334563866</t>
  </si>
  <si>
    <t>45</t>
  </si>
  <si>
    <t>766000D10</t>
  </si>
  <si>
    <t>D+M D10 dveře vnitřní 900x1970 mm vč. kování, doplňků a povrchové úpravy (dle PD)</t>
  </si>
  <si>
    <t>384339303</t>
  </si>
  <si>
    <t>47</t>
  </si>
  <si>
    <t>766000T01</t>
  </si>
  <si>
    <t>D+M T01 kryty otopných těles vč. kotvení, doplňků a povrchové úpravy (dle PD)</t>
  </si>
  <si>
    <t>-382070496</t>
  </si>
  <si>
    <t>48</t>
  </si>
  <si>
    <t>76600N005</t>
  </si>
  <si>
    <t>D+M N005 kryt topení dl. 4920 mm vč. kotvení, doplňků a povrchové úpravy (dle PD)</t>
  </si>
  <si>
    <t>-1015437987</t>
  </si>
  <si>
    <t>49</t>
  </si>
  <si>
    <t>76600N006</t>
  </si>
  <si>
    <t>D+M N006 kryt topení dl. 1688 mm vč. kotvení, doplňků a povrchové úpravy (dle PD)</t>
  </si>
  <si>
    <t>-1498402510</t>
  </si>
  <si>
    <t>50</t>
  </si>
  <si>
    <t>76600N007</t>
  </si>
  <si>
    <t>D+M N007 kryt topení dl. 1698 mm vč. kotvení, doplňků a povrchové úpravy (dle PD)</t>
  </si>
  <si>
    <t>-1146186478</t>
  </si>
  <si>
    <t>51</t>
  </si>
  <si>
    <t>76600N009</t>
  </si>
  <si>
    <t>D+M N009 kryt topení dl. 10580 mm vč. kotvení, doplňků a povrchové úpravy (dle PD)</t>
  </si>
  <si>
    <t>-1303765480</t>
  </si>
  <si>
    <t>52</t>
  </si>
  <si>
    <t>767000Z01</t>
  </si>
  <si>
    <t>D+M Z01 stropní zvedací systém vč. kotvení, doplňků a povrchové úpravy (dle PD)</t>
  </si>
  <si>
    <t>-1757202597</t>
  </si>
  <si>
    <t>53</t>
  </si>
  <si>
    <t>767000Z02</t>
  </si>
  <si>
    <t>D+M Z02 šikmá schodišťová plošina vč. kotvení, doplňků a povrchové úpravy (dle PD)</t>
  </si>
  <si>
    <t>-601758562</t>
  </si>
  <si>
    <t>54</t>
  </si>
  <si>
    <t>767000Z03</t>
  </si>
  <si>
    <t>D+M Z03 zábradlí vč. kotvení, doplňků a povrchové úpravy (dle PD)</t>
  </si>
  <si>
    <t>542728167</t>
  </si>
  <si>
    <t>55</t>
  </si>
  <si>
    <t>767000Z04</t>
  </si>
  <si>
    <t>D+M Z04 renovace stávajícího zábradlí vč. kotvení, doplňků a povrchové úpravy (dle PD)</t>
  </si>
  <si>
    <t>-1761285516</t>
  </si>
  <si>
    <t>56</t>
  </si>
  <si>
    <t>767000Z05</t>
  </si>
  <si>
    <t>D+M Z05 renovace stávajících otopných těles vč. kotvení, doplňků a povrchové úpravy (dle PD)</t>
  </si>
  <si>
    <t>-1923968553</t>
  </si>
  <si>
    <t>57</t>
  </si>
  <si>
    <t>767000Z06</t>
  </si>
  <si>
    <t>D+M Z06 renovace stávajících ocelových zárubní vč. kotvení, doplňků a povrchové úpravy (dle PD)</t>
  </si>
  <si>
    <t>205719115</t>
  </si>
  <si>
    <t>58</t>
  </si>
  <si>
    <t>771111011</t>
  </si>
  <si>
    <t>Vysátí podkladu před pokládkou dlažby</t>
  </si>
  <si>
    <t>2128010638</t>
  </si>
  <si>
    <t>Souvrství podlahy - dlažba, příprava (pl)</t>
  </si>
  <si>
    <t>59</t>
  </si>
  <si>
    <t>771151014</t>
  </si>
  <si>
    <t>Samonivelační stěrka podlah pevnosti 20 MPa tl přes 8 do 10 mm</t>
  </si>
  <si>
    <t>-1037172015</t>
  </si>
  <si>
    <t>Souvrství podlahy - dlažba, vyrovnání (pl)</t>
  </si>
  <si>
    <t>60</t>
  </si>
  <si>
    <t>771591111</t>
  </si>
  <si>
    <t>Nátěr penetrační na podlahu</t>
  </si>
  <si>
    <t>-459126838</t>
  </si>
  <si>
    <t>Souvrství podlahy - dlažba, penetrace (pl * p)</t>
  </si>
  <si>
    <t>(skl_SK02_pl)*2</t>
  </si>
  <si>
    <t>(skl_SK03_pl)*2</t>
  </si>
  <si>
    <t>61</t>
  </si>
  <si>
    <t>771591112</t>
  </si>
  <si>
    <t>Izolace pod dlažbu nátěrem nebo stěrkou ve dvou vrstvách</t>
  </si>
  <si>
    <t>-856834862</t>
  </si>
  <si>
    <t>Souvrství podlahy - dlažba, HI stěrka (pl)</t>
  </si>
  <si>
    <t>62</t>
  </si>
  <si>
    <t>771591264</t>
  </si>
  <si>
    <t>Izolace těsnícími pásy mezi podlahou a stěnou</t>
  </si>
  <si>
    <t>-329478622</t>
  </si>
  <si>
    <t>Souvrství podlahy - dlažba, HI stěrka, bandáž (dl)</t>
  </si>
  <si>
    <t>63</t>
  </si>
  <si>
    <t>771574413</t>
  </si>
  <si>
    <t>Montáž podlah keramických hladkých lepených cementovým flexibilním lepidlem přes 2 do 4 ks/m2</t>
  </si>
  <si>
    <t>-782670687</t>
  </si>
  <si>
    <t>Souvrství podlahy - dlažba (pl)</t>
  </si>
  <si>
    <t>(4,01)+(3,99)+(4,30)+(17,06)</t>
  </si>
  <si>
    <t>(5,63)</t>
  </si>
  <si>
    <t>64</t>
  </si>
  <si>
    <t>5976111X1</t>
  </si>
  <si>
    <t>dlaždice keramické (předepsaná cena 1000 Kč/m2)</t>
  </si>
  <si>
    <t>1811189295</t>
  </si>
  <si>
    <t>65</t>
  </si>
  <si>
    <t>771591115</t>
  </si>
  <si>
    <t>Podlahy spárování silikonem</t>
  </si>
  <si>
    <t>-1915247442</t>
  </si>
  <si>
    <t>Souvrství podlahy - dlažba, dilatace (dl)</t>
  </si>
  <si>
    <t>(8,30)+(8,29)+(8,54)+(5,24)</t>
  </si>
  <si>
    <t>(10,30)</t>
  </si>
  <si>
    <t>66</t>
  </si>
  <si>
    <t>771592011</t>
  </si>
  <si>
    <t>Čištění vnitřních ploch podlah nebo schodišť po položení dlažby chemickými prostředky</t>
  </si>
  <si>
    <t>1140162570</t>
  </si>
  <si>
    <t>Souvrství podlahy - dlažba, čištění (pl)</t>
  </si>
  <si>
    <t>67</t>
  </si>
  <si>
    <t>998771121</t>
  </si>
  <si>
    <t>Přesun hmot tonážní pro podlahy z dlaždic ruční v objektech v do 6 m</t>
  </si>
  <si>
    <t>33202984</t>
  </si>
  <si>
    <t>68</t>
  </si>
  <si>
    <t>776111311</t>
  </si>
  <si>
    <t>Vysátí podkladu povlakových podlah</t>
  </si>
  <si>
    <t>1059343955</t>
  </si>
  <si>
    <t>Souvrství podlahy - pvc, příprava (pl)</t>
  </si>
  <si>
    <t>69</t>
  </si>
  <si>
    <t>776111323</t>
  </si>
  <si>
    <t>Vysátí podkladu povlakových podlah schodišťových stupňů</t>
  </si>
  <si>
    <t>-639468605</t>
  </si>
  <si>
    <t>1.NP - schody</t>
  </si>
  <si>
    <t>(skl_SK04_pl)</t>
  </si>
  <si>
    <t>70</t>
  </si>
  <si>
    <t>776121111</t>
  </si>
  <si>
    <t>Vodou ředitelná penetrace savého podkladu povlakových podlah</t>
  </si>
  <si>
    <t>1634094710</t>
  </si>
  <si>
    <t>Souvrství podlahy - pvc, penetrace (pl * p)</t>
  </si>
  <si>
    <t>(skl_SK01_pl)*2</t>
  </si>
  <si>
    <t>71</t>
  </si>
  <si>
    <t>776121113</t>
  </si>
  <si>
    <t>Vodou ředitelná penetrace savého podkladu povlakových podlah schodišťových stupňů</t>
  </si>
  <si>
    <t>-1045115263</t>
  </si>
  <si>
    <t>Souvrství podlahy - pvc, penetrace (pl)</t>
  </si>
  <si>
    <t>72</t>
  </si>
  <si>
    <t>776141114</t>
  </si>
  <si>
    <t>Stěrka podlahová nivelační pro vyrovnání podkladu povlakových podlah pevnosti 20 MPa tl přes 8 do 10 mm</t>
  </si>
  <si>
    <t>-356359428</t>
  </si>
  <si>
    <t>Souvrství podlahy - pvc, vyrovnání (pl)</t>
  </si>
  <si>
    <t>73</t>
  </si>
  <si>
    <t>776141221</t>
  </si>
  <si>
    <t>Stěrka podlahová nivelační pro vyrovnání podkladu povlakových podlah schodišťových stupňů pevnosti 35 MPa tl do 3 mm</t>
  </si>
  <si>
    <t>757856987</t>
  </si>
  <si>
    <t>74</t>
  </si>
  <si>
    <t>776221111</t>
  </si>
  <si>
    <t>Lepení pásů z PVC standardním lepidlem</t>
  </si>
  <si>
    <t>-263312015</t>
  </si>
  <si>
    <t>Souvrství podlahy - pvc (pl)</t>
  </si>
  <si>
    <t>(15,14)+(16,51)+(8,99)+(40,65)+(66,87)+(14,52)+(7,95)+(24,85)+(20,59)+(15,25)+(14,89)</t>
  </si>
  <si>
    <t>75</t>
  </si>
  <si>
    <t>776321111</t>
  </si>
  <si>
    <t>Montáž podlahovin z PVC na stupnice šířky do 300 mm</t>
  </si>
  <si>
    <t>-840405688</t>
  </si>
  <si>
    <t>Souvrství podlahy - pvc (dl * p)</t>
  </si>
  <si>
    <t>skladba SK04</t>
  </si>
  <si>
    <t>76</t>
  </si>
  <si>
    <t>776321211</t>
  </si>
  <si>
    <t>Montáž podlahovin z PVC na podstupnice výšky do 200 mm</t>
  </si>
  <si>
    <t>1750147266</t>
  </si>
  <si>
    <t>77</t>
  </si>
  <si>
    <t>284111X1</t>
  </si>
  <si>
    <t>pvcl (předepsaná cena 800 Kč/m2)</t>
  </si>
  <si>
    <t>2011329214</t>
  </si>
  <si>
    <t>(1,00)*(0,30+0,15)*26</t>
  </si>
  <si>
    <t>257,91*1,1 'Přepočtené koeficientem množství</t>
  </si>
  <si>
    <t>78</t>
  </si>
  <si>
    <t>776223112</t>
  </si>
  <si>
    <t>Spoj povlakových podlahovin z PVC svařováním za studena</t>
  </si>
  <si>
    <t>-1016572822</t>
  </si>
  <si>
    <t>Souvrství podlahy - pvc, spoj (pl * dl) (dl = 1,00 m/m2)</t>
  </si>
  <si>
    <t>(skl_SK01_pl)*1,00</t>
  </si>
  <si>
    <t>79</t>
  </si>
  <si>
    <t>776411111</t>
  </si>
  <si>
    <t>Montáž obvodových soklíků výšky do 80 mm</t>
  </si>
  <si>
    <t>1545024446</t>
  </si>
  <si>
    <t>Souvrství podlahy - sokl (dl)</t>
  </si>
  <si>
    <t>(18,48)+(16,40)+(15,02)+(27,74)+(37,84)+(26,68)+(12,86)+(20,20)+(19,68)+(17,00)+(4,90)</t>
  </si>
  <si>
    <t>80</t>
  </si>
  <si>
    <t>697512X1</t>
  </si>
  <si>
    <t>lišta soklová (předepsaná cena 150 Kč/m)</t>
  </si>
  <si>
    <t>245929887</t>
  </si>
  <si>
    <t>81</t>
  </si>
  <si>
    <t>776421212</t>
  </si>
  <si>
    <t>Montáž schodišťových šroubovaných lišt</t>
  </si>
  <si>
    <t>749702062</t>
  </si>
  <si>
    <t>Souvrství podlahy - pvc, lišta (dl * p)</t>
  </si>
  <si>
    <t>82</t>
  </si>
  <si>
    <t>19416017</t>
  </si>
  <si>
    <t>lišta schodová šroubovací eloxovaný hliník 35x35mm</t>
  </si>
  <si>
    <t>532995164</t>
  </si>
  <si>
    <t>26*1,1 'Přepočtené koeficientem množství</t>
  </si>
  <si>
    <t>83</t>
  </si>
  <si>
    <t>776991121</t>
  </si>
  <si>
    <t>Základní čištění nově položených podlahovin vysátím a setřením vlhkým mopem</t>
  </si>
  <si>
    <t>-1559657719</t>
  </si>
  <si>
    <t>Souvrství podlahy - pvc, čištění (pl)</t>
  </si>
  <si>
    <t>84</t>
  </si>
  <si>
    <t>998776121</t>
  </si>
  <si>
    <t>Přesun hmot tonážní pro podlahy povlakové ruční v objektech v do 6 m</t>
  </si>
  <si>
    <t>-456672418</t>
  </si>
  <si>
    <t>85</t>
  </si>
  <si>
    <t>781111011</t>
  </si>
  <si>
    <t>Ometení (oprášení) stěny při přípravě podkladu</t>
  </si>
  <si>
    <t>-1888882811</t>
  </si>
  <si>
    <t>Obklad keramický - příprava (pl)</t>
  </si>
  <si>
    <t>2.NP - místnost (204; 205; 206; 215; 216)</t>
  </si>
  <si>
    <t>(obklad_keram_pl)</t>
  </si>
  <si>
    <t>86</t>
  </si>
  <si>
    <t>781495111</t>
  </si>
  <si>
    <t>Nátěr penetrační na stěnu</t>
  </si>
  <si>
    <t>-1836637540</t>
  </si>
  <si>
    <t>Obklad keramický - penetrace (pl)</t>
  </si>
  <si>
    <t>87</t>
  </si>
  <si>
    <t>781131112</t>
  </si>
  <si>
    <t>Izolace pod obklad nátěrem nebo stěrkou ve dvou vrstvách</t>
  </si>
  <si>
    <t>-483683321</t>
  </si>
  <si>
    <t>Obklad keramický - HIS stěrka (pl)</t>
  </si>
  <si>
    <t>88</t>
  </si>
  <si>
    <t>781131232</t>
  </si>
  <si>
    <t>Izolace pod obklad těsnícími pásy pro styčné nebo dilatační spáry</t>
  </si>
  <si>
    <t>1202606350</t>
  </si>
  <si>
    <t>Obklad keramický - HI stěrka, bandáž (dl * p)</t>
  </si>
  <si>
    <t>(2,00)*4+(2,00)*4+(2,00)*4+(2,00)*5+(1,20)*4</t>
  </si>
  <si>
    <t>89</t>
  </si>
  <si>
    <t>781472213</t>
  </si>
  <si>
    <t>Montáž obkladů keramických hladkých lepených cementovým flexibilním lepidlem přes 2 do 4 ks/m2</t>
  </si>
  <si>
    <t>1341999301</t>
  </si>
  <si>
    <t>Obklad keramický (dl * v) - otvory (š * v)</t>
  </si>
  <si>
    <t>(1,55*2+2,55*2)*2,00+(1,54*2+2,55*2)*2,00+(1,67*2+2,55*2)*2,00+(3,33*2+1,72*2)*2,00+(1,41*2+1,21*2)*1,20</t>
  </si>
  <si>
    <t>-((1,18*0,69+1,0*2,0)+(1,18*0,69+1,0*2,0)+(1,18*0,69+1,0*2,0)+(1,18*0,69*2+0,9*2,0)+(0,7*1,2))</t>
  </si>
  <si>
    <t>90</t>
  </si>
  <si>
    <t>597610X1</t>
  </si>
  <si>
    <t>obkládačky keramické (předepsaná cena 1000 Kč/m2)</t>
  </si>
  <si>
    <t>1571576605</t>
  </si>
  <si>
    <t>63,417*1,1 'Přepočtené koeficientem množství</t>
  </si>
  <si>
    <t>91</t>
  </si>
  <si>
    <t>781492211</t>
  </si>
  <si>
    <t>Montáž profilů rohových lepených flexibilním cementovým lepidlem</t>
  </si>
  <si>
    <t>-784769755</t>
  </si>
  <si>
    <t>Obklad keramický - roh (dl * p)</t>
  </si>
  <si>
    <t>2.NP - místnost (204; 205; 206; 215)</t>
  </si>
  <si>
    <t>(2,00*2+2,55)+(2,00*2+1,50+2,15+0,17)+(2,00*3)+(2,00*5)</t>
  </si>
  <si>
    <t>92</t>
  </si>
  <si>
    <t>19416012</t>
  </si>
  <si>
    <t>lišta ukončovací nerezová 10mm</t>
  </si>
  <si>
    <t>335300715</t>
  </si>
  <si>
    <t>30,37*1,1 'Přepočtené koeficientem množství</t>
  </si>
  <si>
    <t>93</t>
  </si>
  <si>
    <t>781495115</t>
  </si>
  <si>
    <t>Spárování vnitřních obkladů silikonem</t>
  </si>
  <si>
    <t>-371711382</t>
  </si>
  <si>
    <t>Obklad keramický - dilatace (dl * p)</t>
  </si>
  <si>
    <t>(2,00)*6+(2,00)*6+(2,00)*7+(2,00)*9+(1,20)*4</t>
  </si>
  <si>
    <t>94</t>
  </si>
  <si>
    <t>781495211</t>
  </si>
  <si>
    <t>Čištění vnitřních ploch stěn po provedení obkladu chemickými prostředky</t>
  </si>
  <si>
    <t>421949987</t>
  </si>
  <si>
    <t>Obklad keramický - čištění (pl)</t>
  </si>
  <si>
    <t>95</t>
  </si>
  <si>
    <t>998781121</t>
  </si>
  <si>
    <t>Přesun hmot tonážní pro obklady keramické ruční v objektech v do 6 m</t>
  </si>
  <si>
    <t>-634961270</t>
  </si>
  <si>
    <t>96</t>
  </si>
  <si>
    <t>784111001</t>
  </si>
  <si>
    <t>Oprášení (ometení ) podkladu v místnostech v do 3,80 m</t>
  </si>
  <si>
    <t>280825872</t>
  </si>
  <si>
    <t>97</t>
  </si>
  <si>
    <t>784181121</t>
  </si>
  <si>
    <t>Hloubková jednonásobná bezbarvá penetrace podkladu v místnostech v do 3,80 m</t>
  </si>
  <si>
    <t>-989303481</t>
  </si>
  <si>
    <t>98</t>
  </si>
  <si>
    <t>784221101</t>
  </si>
  <si>
    <t>Dvojnásobné bílé malby ze směsí za sucha dobře otěruvzdorných v místnostech do 3,80 m</t>
  </si>
  <si>
    <t>1024582653</t>
  </si>
  <si>
    <t>Malba stropů (pl)</t>
  </si>
  <si>
    <t>Malba stěn (dl * v)</t>
  </si>
  <si>
    <t>((skl_SK01_obv)+(skl_SK02_obv)+(skl_SK03_obv))*3,20</t>
  </si>
  <si>
    <t>-(obklad_keram_pl)</t>
  </si>
  <si>
    <t>99</t>
  </si>
  <si>
    <t>784221151</t>
  </si>
  <si>
    <t>Příplatek k cenám 2x maleb za sucha otěruvzdorných za barevnou malbu v odstínu světlém</t>
  </si>
  <si>
    <t>-1483063840</t>
  </si>
  <si>
    <t>100</t>
  </si>
  <si>
    <t>OST000OS04</t>
  </si>
  <si>
    <t>D+M OS04 sklopné madlo k WC nerezové vč. kotvení, doplňků a povrchové úpravy (dle PD)</t>
  </si>
  <si>
    <t>1350478960</t>
  </si>
  <si>
    <t>101</t>
  </si>
  <si>
    <t>OST000OS05</t>
  </si>
  <si>
    <t>D+M OS05 renovace a výměna stávajícího výtahu vč. kotvení, doplňků a povrchové úpravy (dle PD)</t>
  </si>
  <si>
    <t>300980635</t>
  </si>
  <si>
    <t>102</t>
  </si>
  <si>
    <t>OST000OS06</t>
  </si>
  <si>
    <t>D+M OS06 sprchvoý závěs vč. kotvení, doplňků a povrchové úpravy (dle PD)</t>
  </si>
  <si>
    <t>1549438778</t>
  </si>
  <si>
    <t>02 - Profesní část</t>
  </si>
  <si>
    <t>TZB - Technické zařízení budov</t>
  </si>
  <si>
    <t>TZB</t>
  </si>
  <si>
    <t>Technické zařízení budov</t>
  </si>
  <si>
    <t>ZTI</t>
  </si>
  <si>
    <t>Zdravotechnická instalace (viz samostatný rozpočet)</t>
  </si>
  <si>
    <t>-1770606500</t>
  </si>
  <si>
    <t>EL</t>
  </si>
  <si>
    <t>Elektroinstalace (viz samostatný rozpočet)</t>
  </si>
  <si>
    <t>-186858711</t>
  </si>
  <si>
    <t>04 - VRN</t>
  </si>
  <si>
    <t>VRN - Vedlejší rozpočtové náklady</t>
  </si>
  <si>
    <t>Vedlejší rozpočtové náklady</t>
  </si>
  <si>
    <t>VRN000X1</t>
  </si>
  <si>
    <t>Zařízení staveniště</t>
  </si>
  <si>
    <t>1987585016</t>
  </si>
  <si>
    <t>P</t>
  </si>
  <si>
    <t>Poznámka k položce:_x000d_
Např.: vybudování, provozování a odstranění zařízení staveniště, oplocení, lávky, přejezdy, ochrana dřevin či zeleně apod.</t>
  </si>
  <si>
    <t>VRN000X2</t>
  </si>
  <si>
    <t>Ztížené provozní vlivy</t>
  </si>
  <si>
    <t>858751107</t>
  </si>
  <si>
    <t>Poznámka k položce:_x000d_
Např.: zvýšení provoz třetích osob; komplikovaná doprava; centrum města, zábory apod.</t>
  </si>
  <si>
    <t>VRN000X3</t>
  </si>
  <si>
    <t>Přesun kapacit</t>
  </si>
  <si>
    <t>-956841549</t>
  </si>
  <si>
    <t>Poznámka k položce:_x000d_
Např.: přesun těžké techniky, osob, materiálu apod.</t>
  </si>
  <si>
    <t>VRN000X4</t>
  </si>
  <si>
    <t>Inženýrská činnost</t>
  </si>
  <si>
    <t>-62890226</t>
  </si>
  <si>
    <t>Poznámka k položce:_x000d_
Např.: geodet, statik, výrobní dokumentace, dokumentace skutečného stavu apod.</t>
  </si>
  <si>
    <t>VRN000X5</t>
  </si>
  <si>
    <t>Ostatní náklady neuvedené</t>
  </si>
  <si>
    <t>1476224709</t>
  </si>
  <si>
    <t>Poznámka k položce:_x000d_
Např.: pojištění, bankovní záruka apod.</t>
  </si>
  <si>
    <t>05 - Úprava schodiště</t>
  </si>
  <si>
    <t>05.1 - Bourané konstrukce</t>
  </si>
  <si>
    <t xml:space="preserve">    711 - Izolace proti vodě, vlhkosti a plynům</t>
  </si>
  <si>
    <t>965042221</t>
  </si>
  <si>
    <t>Bourání podkladů pod dlažby nebo mazanin betonových nebo z litého asfaltu tl přes 100 mm pl do 1 m2</t>
  </si>
  <si>
    <t>-1328109624</t>
  </si>
  <si>
    <t>Vybourání mazaniny (dl * š * v)</t>
  </si>
  <si>
    <t>1.NP</t>
  </si>
  <si>
    <t>(0,80*0,80)*0,15</t>
  </si>
  <si>
    <t>977312113</t>
  </si>
  <si>
    <t>Řezání stávajících betonových mazanin vyztužených hl do 150 mm</t>
  </si>
  <si>
    <t>1350389268</t>
  </si>
  <si>
    <t>Vybourání stropu (dl)</t>
  </si>
  <si>
    <t>(2,07+2,47)*2</t>
  </si>
  <si>
    <t>963051113</t>
  </si>
  <si>
    <t>Bourání ŽB stropů deskových tl přes 80 mm</t>
  </si>
  <si>
    <t>-194233478</t>
  </si>
  <si>
    <t>Vybourání stropu (dl * š * v)</t>
  </si>
  <si>
    <t>(2,07+2,47)*0,20*0,25</t>
  </si>
  <si>
    <t>724817687</t>
  </si>
  <si>
    <t>-1174258807</t>
  </si>
  <si>
    <t>2105622219</t>
  </si>
  <si>
    <t>1533692849</t>
  </si>
  <si>
    <t>-2032595150</t>
  </si>
  <si>
    <t>-101236152</t>
  </si>
  <si>
    <t>0,76*19 'Přepočtené koeficientem množství</t>
  </si>
  <si>
    <t>-318122665</t>
  </si>
  <si>
    <t>711</t>
  </si>
  <si>
    <t>Izolace proti vodě, vlhkosti a plynům</t>
  </si>
  <si>
    <t>711141811</t>
  </si>
  <si>
    <t>Odstranění izolace proti vodě, vlhkosti a plynům z pásů NAIP přitavených jednovrstvých z plochy vodorovné</t>
  </si>
  <si>
    <t>-419876722</t>
  </si>
  <si>
    <t>Vybourání HIV (dl * š)</t>
  </si>
  <si>
    <t>(0,80*0,80)</t>
  </si>
  <si>
    <t>šachta_obj</t>
  </si>
  <si>
    <t>0,101</t>
  </si>
  <si>
    <t>skládka_obj</t>
  </si>
  <si>
    <t>HIV_pl</t>
  </si>
  <si>
    <t>0,64</t>
  </si>
  <si>
    <t>reprofilace_pl</t>
  </si>
  <si>
    <t>1,135</t>
  </si>
  <si>
    <t>05.2 - Nové konstrukce</t>
  </si>
  <si>
    <t xml:space="preserve">    1 - Zemní práce</t>
  </si>
  <si>
    <t xml:space="preserve">    2 - Zakládání</t>
  </si>
  <si>
    <t>Zemní práce</t>
  </si>
  <si>
    <t>139711111</t>
  </si>
  <si>
    <t>Vykopávky v uzavřených prostorech v hornině třídy těžitelnosti I skupiny 1 až 3 ručně</t>
  </si>
  <si>
    <t>-209089072</t>
  </si>
  <si>
    <t xml:space="preserve">Zemní práce  - šachta (dl * š * v)</t>
  </si>
  <si>
    <t>(0,45*0,45)*0,50</t>
  </si>
  <si>
    <t>162211311</t>
  </si>
  <si>
    <t>Vodorovné přemístění výkopku z horniny třídy těžitelnosti I skupiny 1 až 3 stavebním kolečkem do 10 m</t>
  </si>
  <si>
    <t>-1330686893</t>
  </si>
  <si>
    <t>Zemní práce - přesun na staveništi (obj)</t>
  </si>
  <si>
    <t>(šachta_obj)</t>
  </si>
  <si>
    <t>162351104</t>
  </si>
  <si>
    <t>Vodorovné přemístění přes 500 do 1000 m výkopku/sypaniny z horniny třídy těžitelnosti I skupiny 1 až 3</t>
  </si>
  <si>
    <t>26529357</t>
  </si>
  <si>
    <t>Zemní práce - přesun na komerční skládku (obj)</t>
  </si>
  <si>
    <t>162751119</t>
  </si>
  <si>
    <t>Příplatek k vodorovnému přemístění výkopku/sypaniny z horniny třídy těžitelnosti I skupiny 1 až 3 ZKD 1000 m přes 10000 m</t>
  </si>
  <si>
    <t>-1460311548</t>
  </si>
  <si>
    <t>0,101*19 'Přepočtené koeficientem množství</t>
  </si>
  <si>
    <t>171201231</t>
  </si>
  <si>
    <t>Poplatek za uložení zeminy a kamení na recyklační skládce (skládkovné) kód odpadu 17 05 04</t>
  </si>
  <si>
    <t>-1943791199</t>
  </si>
  <si>
    <t>Zemní práce - uložení na komerční skládku (obj)</t>
  </si>
  <si>
    <t>(skládka_obj)</t>
  </si>
  <si>
    <t>0,101*1,8 'Přepočtené koeficientem množství</t>
  </si>
  <si>
    <t>Zakládání</t>
  </si>
  <si>
    <t>275313711</t>
  </si>
  <si>
    <t>Základové patky z betonu tř. C 20/25</t>
  </si>
  <si>
    <t>-1076398854</t>
  </si>
  <si>
    <t>ŽB patky (dl * š * v)</t>
  </si>
  <si>
    <t>273321411</t>
  </si>
  <si>
    <t>Základové desky ze ŽB bez zvýšených nároků na prostředí tř. C 20/25</t>
  </si>
  <si>
    <t>1841103325</t>
  </si>
  <si>
    <t>ŽB deska (dl * š * v)</t>
  </si>
  <si>
    <t>(0,80*0,80)*0,10</t>
  </si>
  <si>
    <t>273362021</t>
  </si>
  <si>
    <t>Výztuž základových desek svařovanými sítěmi Kari</t>
  </si>
  <si>
    <t>1535627218</t>
  </si>
  <si>
    <t>ŽB deska - výztuž (dl * š * hm) (hm = 3,03 kg/m2)</t>
  </si>
  <si>
    <t>(0,80*0,80)*3,03*1,2/1000</t>
  </si>
  <si>
    <t>631311115</t>
  </si>
  <si>
    <t>Mazanina tl přes 50 do 80 mm z betonu prostého bez zvýšených nároků na prostředí tř. C 20/25</t>
  </si>
  <si>
    <t>1319523851</t>
  </si>
  <si>
    <t>Mazanina (dl * š * v)</t>
  </si>
  <si>
    <t>(0,80*0,80)*0,05</t>
  </si>
  <si>
    <t>631319011</t>
  </si>
  <si>
    <t>Příplatek k mazanině tl přes 50 do 80 mm za přehlazení povrchu</t>
  </si>
  <si>
    <t>182317179</t>
  </si>
  <si>
    <t>631319171</t>
  </si>
  <si>
    <t>Příplatek k mazanině tl přes 50 do 80 mm za stržení povrchu spodní vrstvy před vložením výztuže</t>
  </si>
  <si>
    <t>-1769770912</t>
  </si>
  <si>
    <t>631319195</t>
  </si>
  <si>
    <t>Příplatek k mazanině tl přes 50 do 80 mm za plochu do 5 m2</t>
  </si>
  <si>
    <t>-796786237</t>
  </si>
  <si>
    <t>631362021</t>
  </si>
  <si>
    <t>Výztuž mazanin svařovanými sítěmi Kari</t>
  </si>
  <si>
    <t>-332628327</t>
  </si>
  <si>
    <t>Mazanina - výztuž (dl * š * hm) (hm = 3,03 kg/m2)</t>
  </si>
  <si>
    <t>985131311</t>
  </si>
  <si>
    <t>Ruční dočištění ploch stěn, rubu kleneb a podlah ocelových kartáči</t>
  </si>
  <si>
    <t>-271105269</t>
  </si>
  <si>
    <t>ŽB strop - reprofilace (pl)</t>
  </si>
  <si>
    <t>(reprofilace_pl)</t>
  </si>
  <si>
    <t>985321111</t>
  </si>
  <si>
    <t>Ochranný nátěr výztuže na cementové bázi stěn, líce kleneb a podhledů 1 vrstva tl 1 mm</t>
  </si>
  <si>
    <t>-2096294317</t>
  </si>
  <si>
    <t>985323111</t>
  </si>
  <si>
    <t>Spojovací (adhezní) můstek reprofilovaného betonu na cementové bázi tl 1 mm</t>
  </si>
  <si>
    <t>-458468676</t>
  </si>
  <si>
    <t>985311112</t>
  </si>
  <si>
    <t>Reprofilace stěn cementovou sanační maltou tl přes 10 do 20 mm</t>
  </si>
  <si>
    <t>-2032381604</t>
  </si>
  <si>
    <t>ŽB strop - reprofilace (dl * v)</t>
  </si>
  <si>
    <t>(2,07+2,47)*0,25</t>
  </si>
  <si>
    <t>2142378199</t>
  </si>
  <si>
    <t>711111001</t>
  </si>
  <si>
    <t>Provedení izolace proti zemní vlhkosti vodorovné za studena nátěrem penetračním</t>
  </si>
  <si>
    <t>-11807708</t>
  </si>
  <si>
    <t>Základy - HIV, NAIP, penetrace (dl * š)</t>
  </si>
  <si>
    <t>11163153</t>
  </si>
  <si>
    <t>emulze asfaltová penetrační</t>
  </si>
  <si>
    <t>litr</t>
  </si>
  <si>
    <t>-1636494378</t>
  </si>
  <si>
    <t>0,64*0,35 'Přepočtené koeficientem množství</t>
  </si>
  <si>
    <t>711141559</t>
  </si>
  <si>
    <t>Provedení izolace proti zemní vlhkosti pásy přitavením vodorovné NAIP</t>
  </si>
  <si>
    <t>796327909</t>
  </si>
  <si>
    <t>Základy - HIV, NAIP (pl)</t>
  </si>
  <si>
    <t>(HIV_pl)</t>
  </si>
  <si>
    <t>62853004</t>
  </si>
  <si>
    <t>pás asfaltový natavitelný modifikovaný SBS s vložkou ze skleněné tkaniny a spalitelnou PE fólií nebo jemnozrnným minerálním posypem na horním povrchu tl 4,0mm</t>
  </si>
  <si>
    <t>-230672629</t>
  </si>
  <si>
    <t>998711121</t>
  </si>
  <si>
    <t>Přesun hmot tonážní pro izolace proti vodě, vlhkosti a plynům ruční v objektech v do 6 m</t>
  </si>
  <si>
    <t>-1684806744</t>
  </si>
  <si>
    <t>767000P02</t>
  </si>
  <si>
    <t>D+M ocelový sloupek jakl 150x150x8 mm, délky 3,25 m s roznášecími kotevními plošinami 250x250x10 mm vč. doplňků, kotvení a povrchové úpravy (dle PD)</t>
  </si>
  <si>
    <t>-334392342</t>
  </si>
  <si>
    <t>767000P03</t>
  </si>
  <si>
    <t>D+M ocelový sloupek jakl 150x150x8 mm, délky 2,45 m s roznášecími kotevními plošinami 250x250x10 mm vč. doplňků, kotvení a povrchové úpravy (dle PD)</t>
  </si>
  <si>
    <t>-347743</t>
  </si>
  <si>
    <t>783807220</t>
  </si>
  <si>
    <t>Provedení krycího jednonásobného nátěru hrubých betonových povrchů nebo omítek hrubých, rýhovaných tenkovrstvých nebo škrábaných (břízolitových)</t>
  </si>
  <si>
    <t>-783361505</t>
  </si>
  <si>
    <t>58124400</t>
  </si>
  <si>
    <t>nátěr inhibitující korozi na bázi silanů</t>
  </si>
  <si>
    <t>771749234</t>
  </si>
  <si>
    <t>1,135*0,4 'Přepočtené koeficientem množství</t>
  </si>
  <si>
    <t>SEZNAM FIGUR</t>
  </si>
  <si>
    <t>Výměra</t>
  </si>
  <si>
    <t>01/ 01.2</t>
  </si>
  <si>
    <t>Použití figury:</t>
  </si>
  <si>
    <t>skl_P16_pl</t>
  </si>
  <si>
    <t>05/ 05.2</t>
  </si>
  <si>
    <t>HIS_pl</t>
  </si>
  <si>
    <t>Základy - HIS, NAIP, penetrace (dl * v)</t>
  </si>
  <si>
    <t>(3,80+7,65+3,80)*1,00</t>
  </si>
  <si>
    <t>obsyp_obj</t>
  </si>
  <si>
    <t>odkop_obj</t>
  </si>
  <si>
    <t>rýhy_obj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</si>
</sst>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40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47</v>
      </c>
      <c r="E29" s="48"/>
      <c r="F29" s="33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58</v>
      </c>
      <c r="AI60" s="43"/>
      <c r="AJ60" s="43"/>
      <c r="AK60" s="43"/>
      <c r="AL60" s="43"/>
      <c r="AM60" s="65" t="s">
        <v>59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60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58</v>
      </c>
      <c r="AI75" s="43"/>
      <c r="AJ75" s="43"/>
      <c r="AK75" s="43"/>
      <c r="AL75" s="43"/>
      <c r="AM75" s="65" t="s">
        <v>59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24MT045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Škola Elpis Brno - cvičný byt pro vzdělávání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Židenice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17. 7. 2024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MŠ speciální, ZŠ speciální a PŠ Elpis Brno, p.o.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Pro budovy, s.r.o.</v>
      </c>
      <c r="AN89" s="72"/>
      <c r="AO89" s="72"/>
      <c r="AP89" s="72"/>
      <c r="AQ89" s="41"/>
      <c r="AR89" s="45"/>
      <c r="AS89" s="82" t="s">
        <v>63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STAGA stavební agentura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64</v>
      </c>
      <c r="D92" s="95"/>
      <c r="E92" s="95"/>
      <c r="F92" s="95"/>
      <c r="G92" s="95"/>
      <c r="H92" s="96"/>
      <c r="I92" s="97" t="s">
        <v>65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66</v>
      </c>
      <c r="AH92" s="95"/>
      <c r="AI92" s="95"/>
      <c r="AJ92" s="95"/>
      <c r="AK92" s="95"/>
      <c r="AL92" s="95"/>
      <c r="AM92" s="95"/>
      <c r="AN92" s="97" t="s">
        <v>67</v>
      </c>
      <c r="AO92" s="95"/>
      <c r="AP92" s="99"/>
      <c r="AQ92" s="100" t="s">
        <v>68</v>
      </c>
      <c r="AR92" s="45"/>
      <c r="AS92" s="101" t="s">
        <v>69</v>
      </c>
      <c r="AT92" s="102" t="s">
        <v>70</v>
      </c>
      <c r="AU92" s="102" t="s">
        <v>71</v>
      </c>
      <c r="AV92" s="102" t="s">
        <v>72</v>
      </c>
      <c r="AW92" s="102" t="s">
        <v>73</v>
      </c>
      <c r="AX92" s="102" t="s">
        <v>74</v>
      </c>
      <c r="AY92" s="102" t="s">
        <v>75</v>
      </c>
      <c r="AZ92" s="102" t="s">
        <v>76</v>
      </c>
      <c r="BA92" s="102" t="s">
        <v>77</v>
      </c>
      <c r="BB92" s="102" t="s">
        <v>78</v>
      </c>
      <c r="BC92" s="102" t="s">
        <v>79</v>
      </c>
      <c r="BD92" s="103" t="s">
        <v>80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ROUND(AG95+SUM(AG98:AG100),2)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ROUND(AS95+SUM(AS98:AS100),2)</f>
        <v>0</v>
      </c>
      <c r="AT94" s="115">
        <f>ROUND(SUM(AV94:AW94),2)</f>
        <v>0</v>
      </c>
      <c r="AU94" s="116">
        <f>ROUND(AU95+SUM(AU98:AU100),5)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ROUND(AZ95+SUM(AZ98:AZ100),2)</f>
        <v>0</v>
      </c>
      <c r="BA94" s="115">
        <f>ROUND(BA95+SUM(BA98:BA100),2)</f>
        <v>0</v>
      </c>
      <c r="BB94" s="115">
        <f>ROUND(BB95+SUM(BB98:BB100),2)</f>
        <v>0</v>
      </c>
      <c r="BC94" s="115">
        <f>ROUND(BC95+SUM(BC98:BC100),2)</f>
        <v>0</v>
      </c>
      <c r="BD94" s="117">
        <f>ROUND(BD95+SUM(BD98:BD100),2)</f>
        <v>0</v>
      </c>
      <c r="BE94" s="6"/>
      <c r="BS94" s="118" t="s">
        <v>82</v>
      </c>
      <c r="BT94" s="118" t="s">
        <v>83</v>
      </c>
      <c r="BU94" s="119" t="s">
        <v>84</v>
      </c>
      <c r="BV94" s="118" t="s">
        <v>85</v>
      </c>
      <c r="BW94" s="118" t="s">
        <v>5</v>
      </c>
      <c r="BX94" s="118" t="s">
        <v>86</v>
      </c>
      <c r="CL94" s="118" t="s">
        <v>1</v>
      </c>
    </row>
    <row r="95" s="7" customFormat="1" ht="16.5" customHeight="1">
      <c r="A95" s="7"/>
      <c r="B95" s="120"/>
      <c r="C95" s="121"/>
      <c r="D95" s="122" t="s">
        <v>87</v>
      </c>
      <c r="E95" s="122"/>
      <c r="F95" s="122"/>
      <c r="G95" s="122"/>
      <c r="H95" s="122"/>
      <c r="I95" s="123"/>
      <c r="J95" s="122" t="s">
        <v>88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89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82</v>
      </c>
      <c r="BT95" s="132" t="s">
        <v>90</v>
      </c>
      <c r="BU95" s="132" t="s">
        <v>84</v>
      </c>
      <c r="BV95" s="132" t="s">
        <v>85</v>
      </c>
      <c r="BW95" s="132" t="s">
        <v>91</v>
      </c>
      <c r="BX95" s="132" t="s">
        <v>5</v>
      </c>
      <c r="CL95" s="132" t="s">
        <v>1</v>
      </c>
      <c r="CM95" s="132" t="s">
        <v>92</v>
      </c>
    </row>
    <row r="96" s="4" customFormat="1" ht="16.5" customHeight="1">
      <c r="A96" s="133" t="s">
        <v>93</v>
      </c>
      <c r="B96" s="71"/>
      <c r="C96" s="134"/>
      <c r="D96" s="134"/>
      <c r="E96" s="135" t="s">
        <v>94</v>
      </c>
      <c r="F96" s="135"/>
      <c r="G96" s="135"/>
      <c r="H96" s="135"/>
      <c r="I96" s="135"/>
      <c r="J96" s="134"/>
      <c r="K96" s="135" t="s">
        <v>95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'01.1 - Bourané konstrukce'!J32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96</v>
      </c>
      <c r="AR96" s="73"/>
      <c r="AS96" s="138">
        <v>0</v>
      </c>
      <c r="AT96" s="139">
        <f>ROUND(SUM(AV96:AW96),2)</f>
        <v>0</v>
      </c>
      <c r="AU96" s="140">
        <f>'01.1 - Bourané konstrukce'!P134</f>
        <v>0</v>
      </c>
      <c r="AV96" s="139">
        <f>'01.1 - Bourané konstrukce'!J35</f>
        <v>0</v>
      </c>
      <c r="AW96" s="139">
        <f>'01.1 - Bourané konstrukce'!J36</f>
        <v>0</v>
      </c>
      <c r="AX96" s="139">
        <f>'01.1 - Bourané konstrukce'!J37</f>
        <v>0</v>
      </c>
      <c r="AY96" s="139">
        <f>'01.1 - Bourané konstrukce'!J38</f>
        <v>0</v>
      </c>
      <c r="AZ96" s="139">
        <f>'01.1 - Bourané konstrukce'!F35</f>
        <v>0</v>
      </c>
      <c r="BA96" s="139">
        <f>'01.1 - Bourané konstrukce'!F36</f>
        <v>0</v>
      </c>
      <c r="BB96" s="139">
        <f>'01.1 - Bourané konstrukce'!F37</f>
        <v>0</v>
      </c>
      <c r="BC96" s="139">
        <f>'01.1 - Bourané konstrukce'!F38</f>
        <v>0</v>
      </c>
      <c r="BD96" s="141">
        <f>'01.1 - Bourané konstrukce'!F39</f>
        <v>0</v>
      </c>
      <c r="BE96" s="4"/>
      <c r="BT96" s="142" t="s">
        <v>92</v>
      </c>
      <c r="BV96" s="142" t="s">
        <v>85</v>
      </c>
      <c r="BW96" s="142" t="s">
        <v>97</v>
      </c>
      <c r="BX96" s="142" t="s">
        <v>91</v>
      </c>
      <c r="CL96" s="142" t="s">
        <v>1</v>
      </c>
    </row>
    <row r="97" s="4" customFormat="1" ht="16.5" customHeight="1">
      <c r="A97" s="133" t="s">
        <v>93</v>
      </c>
      <c r="B97" s="71"/>
      <c r="C97" s="134"/>
      <c r="D97" s="134"/>
      <c r="E97" s="135" t="s">
        <v>98</v>
      </c>
      <c r="F97" s="135"/>
      <c r="G97" s="135"/>
      <c r="H97" s="135"/>
      <c r="I97" s="135"/>
      <c r="J97" s="134"/>
      <c r="K97" s="135" t="s">
        <v>99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'01.2 - Nové konstrukce'!J32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96</v>
      </c>
      <c r="AR97" s="73"/>
      <c r="AS97" s="138">
        <v>0</v>
      </c>
      <c r="AT97" s="139">
        <f>ROUND(SUM(AV97:AW97),2)</f>
        <v>0</v>
      </c>
      <c r="AU97" s="140">
        <f>'01.2 - Nové konstrukce'!P135</f>
        <v>0</v>
      </c>
      <c r="AV97" s="139">
        <f>'01.2 - Nové konstrukce'!J35</f>
        <v>0</v>
      </c>
      <c r="AW97" s="139">
        <f>'01.2 - Nové konstrukce'!J36</f>
        <v>0</v>
      </c>
      <c r="AX97" s="139">
        <f>'01.2 - Nové konstrukce'!J37</f>
        <v>0</v>
      </c>
      <c r="AY97" s="139">
        <f>'01.2 - Nové konstrukce'!J38</f>
        <v>0</v>
      </c>
      <c r="AZ97" s="139">
        <f>'01.2 - Nové konstrukce'!F35</f>
        <v>0</v>
      </c>
      <c r="BA97" s="139">
        <f>'01.2 - Nové konstrukce'!F36</f>
        <v>0</v>
      </c>
      <c r="BB97" s="139">
        <f>'01.2 - Nové konstrukce'!F37</f>
        <v>0</v>
      </c>
      <c r="BC97" s="139">
        <f>'01.2 - Nové konstrukce'!F38</f>
        <v>0</v>
      </c>
      <c r="BD97" s="141">
        <f>'01.2 - Nové konstrukce'!F39</f>
        <v>0</v>
      </c>
      <c r="BE97" s="4"/>
      <c r="BT97" s="142" t="s">
        <v>92</v>
      </c>
      <c r="BV97" s="142" t="s">
        <v>85</v>
      </c>
      <c r="BW97" s="142" t="s">
        <v>100</v>
      </c>
      <c r="BX97" s="142" t="s">
        <v>91</v>
      </c>
      <c r="CL97" s="142" t="s">
        <v>1</v>
      </c>
    </row>
    <row r="98" s="7" customFormat="1" ht="16.5" customHeight="1">
      <c r="A98" s="133" t="s">
        <v>93</v>
      </c>
      <c r="B98" s="120"/>
      <c r="C98" s="121"/>
      <c r="D98" s="122" t="s">
        <v>101</v>
      </c>
      <c r="E98" s="122"/>
      <c r="F98" s="122"/>
      <c r="G98" s="122"/>
      <c r="H98" s="122"/>
      <c r="I98" s="123"/>
      <c r="J98" s="122" t="s">
        <v>102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5">
        <f>'02 - Profesní část'!J30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89</v>
      </c>
      <c r="AR98" s="127"/>
      <c r="AS98" s="128">
        <v>0</v>
      </c>
      <c r="AT98" s="129">
        <f>ROUND(SUM(AV98:AW98),2)</f>
        <v>0</v>
      </c>
      <c r="AU98" s="130">
        <f>'02 - Profesní část'!P117</f>
        <v>0</v>
      </c>
      <c r="AV98" s="129">
        <f>'02 - Profesní část'!J33</f>
        <v>0</v>
      </c>
      <c r="AW98" s="129">
        <f>'02 - Profesní část'!J34</f>
        <v>0</v>
      </c>
      <c r="AX98" s="129">
        <f>'02 - Profesní část'!J35</f>
        <v>0</v>
      </c>
      <c r="AY98" s="129">
        <f>'02 - Profesní část'!J36</f>
        <v>0</v>
      </c>
      <c r="AZ98" s="129">
        <f>'02 - Profesní část'!F33</f>
        <v>0</v>
      </c>
      <c r="BA98" s="129">
        <f>'02 - Profesní část'!F34</f>
        <v>0</v>
      </c>
      <c r="BB98" s="129">
        <f>'02 - Profesní část'!F35</f>
        <v>0</v>
      </c>
      <c r="BC98" s="129">
        <f>'02 - Profesní část'!F36</f>
        <v>0</v>
      </c>
      <c r="BD98" s="131">
        <f>'02 - Profesní část'!F37</f>
        <v>0</v>
      </c>
      <c r="BE98" s="7"/>
      <c r="BT98" s="132" t="s">
        <v>90</v>
      </c>
      <c r="BV98" s="132" t="s">
        <v>85</v>
      </c>
      <c r="BW98" s="132" t="s">
        <v>103</v>
      </c>
      <c r="BX98" s="132" t="s">
        <v>5</v>
      </c>
      <c r="CL98" s="132" t="s">
        <v>1</v>
      </c>
      <c r="CM98" s="132" t="s">
        <v>92</v>
      </c>
    </row>
    <row r="99" s="7" customFormat="1" ht="16.5" customHeight="1">
      <c r="A99" s="133" t="s">
        <v>93</v>
      </c>
      <c r="B99" s="120"/>
      <c r="C99" s="121"/>
      <c r="D99" s="122" t="s">
        <v>104</v>
      </c>
      <c r="E99" s="122"/>
      <c r="F99" s="122"/>
      <c r="G99" s="122"/>
      <c r="H99" s="122"/>
      <c r="I99" s="123"/>
      <c r="J99" s="122" t="s">
        <v>105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5">
        <f>'04 - VRN'!J30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89</v>
      </c>
      <c r="AR99" s="127"/>
      <c r="AS99" s="128">
        <v>0</v>
      </c>
      <c r="AT99" s="129">
        <f>ROUND(SUM(AV99:AW99),2)</f>
        <v>0</v>
      </c>
      <c r="AU99" s="130">
        <f>'04 - VRN'!P117</f>
        <v>0</v>
      </c>
      <c r="AV99" s="129">
        <f>'04 - VRN'!J33</f>
        <v>0</v>
      </c>
      <c r="AW99" s="129">
        <f>'04 - VRN'!J34</f>
        <v>0</v>
      </c>
      <c r="AX99" s="129">
        <f>'04 - VRN'!J35</f>
        <v>0</v>
      </c>
      <c r="AY99" s="129">
        <f>'04 - VRN'!J36</f>
        <v>0</v>
      </c>
      <c r="AZ99" s="129">
        <f>'04 - VRN'!F33</f>
        <v>0</v>
      </c>
      <c r="BA99" s="129">
        <f>'04 - VRN'!F34</f>
        <v>0</v>
      </c>
      <c r="BB99" s="129">
        <f>'04 - VRN'!F35</f>
        <v>0</v>
      </c>
      <c r="BC99" s="129">
        <f>'04 - VRN'!F36</f>
        <v>0</v>
      </c>
      <c r="BD99" s="131">
        <f>'04 - VRN'!F37</f>
        <v>0</v>
      </c>
      <c r="BE99" s="7"/>
      <c r="BT99" s="132" t="s">
        <v>90</v>
      </c>
      <c r="BV99" s="132" t="s">
        <v>85</v>
      </c>
      <c r="BW99" s="132" t="s">
        <v>106</v>
      </c>
      <c r="BX99" s="132" t="s">
        <v>5</v>
      </c>
      <c r="CL99" s="132" t="s">
        <v>1</v>
      </c>
      <c r="CM99" s="132" t="s">
        <v>92</v>
      </c>
    </row>
    <row r="100" s="7" customFormat="1" ht="16.5" customHeight="1">
      <c r="A100" s="7"/>
      <c r="B100" s="120"/>
      <c r="C100" s="121"/>
      <c r="D100" s="122" t="s">
        <v>107</v>
      </c>
      <c r="E100" s="122"/>
      <c r="F100" s="122"/>
      <c r="G100" s="122"/>
      <c r="H100" s="122"/>
      <c r="I100" s="123"/>
      <c r="J100" s="122" t="s">
        <v>108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ROUND(SUM(AG101:AG102),2)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89</v>
      </c>
      <c r="AR100" s="127"/>
      <c r="AS100" s="128">
        <f>ROUND(SUM(AS101:AS102),2)</f>
        <v>0</v>
      </c>
      <c r="AT100" s="129">
        <f>ROUND(SUM(AV100:AW100),2)</f>
        <v>0</v>
      </c>
      <c r="AU100" s="130">
        <f>ROUND(SUM(AU101:AU102),5)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ROUND(SUM(AZ101:AZ102),2)</f>
        <v>0</v>
      </c>
      <c r="BA100" s="129">
        <f>ROUND(SUM(BA101:BA102),2)</f>
        <v>0</v>
      </c>
      <c r="BB100" s="129">
        <f>ROUND(SUM(BB101:BB102),2)</f>
        <v>0</v>
      </c>
      <c r="BC100" s="129">
        <f>ROUND(SUM(BC101:BC102),2)</f>
        <v>0</v>
      </c>
      <c r="BD100" s="131">
        <f>ROUND(SUM(BD101:BD102),2)</f>
        <v>0</v>
      </c>
      <c r="BE100" s="7"/>
      <c r="BS100" s="132" t="s">
        <v>82</v>
      </c>
      <c r="BT100" s="132" t="s">
        <v>90</v>
      </c>
      <c r="BU100" s="132" t="s">
        <v>84</v>
      </c>
      <c r="BV100" s="132" t="s">
        <v>85</v>
      </c>
      <c r="BW100" s="132" t="s">
        <v>109</v>
      </c>
      <c r="BX100" s="132" t="s">
        <v>5</v>
      </c>
      <c r="CL100" s="132" t="s">
        <v>1</v>
      </c>
      <c r="CM100" s="132" t="s">
        <v>92</v>
      </c>
    </row>
    <row r="101" s="4" customFormat="1" ht="16.5" customHeight="1">
      <c r="A101" s="133" t="s">
        <v>93</v>
      </c>
      <c r="B101" s="71"/>
      <c r="C101" s="134"/>
      <c r="D101" s="134"/>
      <c r="E101" s="135" t="s">
        <v>110</v>
      </c>
      <c r="F101" s="135"/>
      <c r="G101" s="135"/>
      <c r="H101" s="135"/>
      <c r="I101" s="135"/>
      <c r="J101" s="134"/>
      <c r="K101" s="135" t="s">
        <v>95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'05.1 - Bourané konstrukce'!J32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96</v>
      </c>
      <c r="AR101" s="73"/>
      <c r="AS101" s="138">
        <v>0</v>
      </c>
      <c r="AT101" s="139">
        <f>ROUND(SUM(AV101:AW101),2)</f>
        <v>0</v>
      </c>
      <c r="AU101" s="140">
        <f>'05.1 - Bourané konstrukce'!P125</f>
        <v>0</v>
      </c>
      <c r="AV101" s="139">
        <f>'05.1 - Bourané konstrukce'!J35</f>
        <v>0</v>
      </c>
      <c r="AW101" s="139">
        <f>'05.1 - Bourané konstrukce'!J36</f>
        <v>0</v>
      </c>
      <c r="AX101" s="139">
        <f>'05.1 - Bourané konstrukce'!J37</f>
        <v>0</v>
      </c>
      <c r="AY101" s="139">
        <f>'05.1 - Bourané konstrukce'!J38</f>
        <v>0</v>
      </c>
      <c r="AZ101" s="139">
        <f>'05.1 - Bourané konstrukce'!F35</f>
        <v>0</v>
      </c>
      <c r="BA101" s="139">
        <f>'05.1 - Bourané konstrukce'!F36</f>
        <v>0</v>
      </c>
      <c r="BB101" s="139">
        <f>'05.1 - Bourané konstrukce'!F37</f>
        <v>0</v>
      </c>
      <c r="BC101" s="139">
        <f>'05.1 - Bourané konstrukce'!F38</f>
        <v>0</v>
      </c>
      <c r="BD101" s="141">
        <f>'05.1 - Bourané konstrukce'!F39</f>
        <v>0</v>
      </c>
      <c r="BE101" s="4"/>
      <c r="BT101" s="142" t="s">
        <v>92</v>
      </c>
      <c r="BV101" s="142" t="s">
        <v>85</v>
      </c>
      <c r="BW101" s="142" t="s">
        <v>111</v>
      </c>
      <c r="BX101" s="142" t="s">
        <v>109</v>
      </c>
      <c r="CL101" s="142" t="s">
        <v>1</v>
      </c>
    </row>
    <row r="102" s="4" customFormat="1" ht="16.5" customHeight="1">
      <c r="A102" s="133" t="s">
        <v>93</v>
      </c>
      <c r="B102" s="71"/>
      <c r="C102" s="134"/>
      <c r="D102" s="134"/>
      <c r="E102" s="135" t="s">
        <v>112</v>
      </c>
      <c r="F102" s="135"/>
      <c r="G102" s="135"/>
      <c r="H102" s="135"/>
      <c r="I102" s="135"/>
      <c r="J102" s="134"/>
      <c r="K102" s="135" t="s">
        <v>99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'05.2 - Nové konstrukce'!J32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96</v>
      </c>
      <c r="AR102" s="73"/>
      <c r="AS102" s="143">
        <v>0</v>
      </c>
      <c r="AT102" s="144">
        <f>ROUND(SUM(AV102:AW102),2)</f>
        <v>0</v>
      </c>
      <c r="AU102" s="145">
        <f>'05.2 - Nové konstrukce'!P130</f>
        <v>0</v>
      </c>
      <c r="AV102" s="144">
        <f>'05.2 - Nové konstrukce'!J35</f>
        <v>0</v>
      </c>
      <c r="AW102" s="144">
        <f>'05.2 - Nové konstrukce'!J36</f>
        <v>0</v>
      </c>
      <c r="AX102" s="144">
        <f>'05.2 - Nové konstrukce'!J37</f>
        <v>0</v>
      </c>
      <c r="AY102" s="144">
        <f>'05.2 - Nové konstrukce'!J38</f>
        <v>0</v>
      </c>
      <c r="AZ102" s="144">
        <f>'05.2 - Nové konstrukce'!F35</f>
        <v>0</v>
      </c>
      <c r="BA102" s="144">
        <f>'05.2 - Nové konstrukce'!F36</f>
        <v>0</v>
      </c>
      <c r="BB102" s="144">
        <f>'05.2 - Nové konstrukce'!F37</f>
        <v>0</v>
      </c>
      <c r="BC102" s="144">
        <f>'05.2 - Nové konstrukce'!F38</f>
        <v>0</v>
      </c>
      <c r="BD102" s="146">
        <f>'05.2 - Nové konstrukce'!F39</f>
        <v>0</v>
      </c>
      <c r="BE102" s="4"/>
      <c r="BT102" s="142" t="s">
        <v>92</v>
      </c>
      <c r="BV102" s="142" t="s">
        <v>85</v>
      </c>
      <c r="BW102" s="142" t="s">
        <v>113</v>
      </c>
      <c r="BX102" s="142" t="s">
        <v>109</v>
      </c>
      <c r="CL102" s="142" t="s">
        <v>1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QKpyZ/qRkXF/MukeN7T+8E3M9TmkLiDUOKZQwOnfeEjEu6n+ogSdfLDqmpxHuueLrtoseCq1S4lW5lVZypjAJQ==" hashValue="66a6pJCXKeIj1BMkMhjuDuCF/qZZ+L+icyILqHpdqUBvhQbBwYgKB2YfbPY3K0JON41mYy5V/7dAhLJ3iOZp6w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Bourané konstrukce'!C2" display="/"/>
    <hyperlink ref="A97" location="'01.2 - Nové konstrukce'!C2" display="/"/>
    <hyperlink ref="A98" location="'02 - Profesní část'!C2" display="/"/>
    <hyperlink ref="A99" location="'04 - VRN'!C2" display="/"/>
    <hyperlink ref="A101" location="'05.1 - Bourané konstrukce'!C2" display="/"/>
    <hyperlink ref="A102" location="'05.2 - Nové konstruk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114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</row>
    <row r="8" s="1" customFormat="1" ht="12" customHeight="1">
      <c r="B8" s="21"/>
      <c r="D8" s="151" t="s">
        <v>115</v>
      </c>
      <c r="L8" s="21"/>
    </row>
    <row r="9" s="2" customFormat="1" ht="16.5" customHeight="1">
      <c r="A9" s="39"/>
      <c r="B9" s="45"/>
      <c r="C9" s="39"/>
      <c r="D9" s="39"/>
      <c r="E9" s="152" t="s">
        <v>116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38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39</v>
      </c>
      <c r="F26" s="39"/>
      <c r="G26" s="39"/>
      <c r="H26" s="39"/>
      <c r="I26" s="151" t="s">
        <v>28</v>
      </c>
      <c r="J26" s="142" t="s">
        <v>40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41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5"/>
      <c r="B29" s="156"/>
      <c r="C29" s="155"/>
      <c r="D29" s="155"/>
      <c r="E29" s="157" t="s">
        <v>42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43</v>
      </c>
      <c r="E32" s="39"/>
      <c r="F32" s="39"/>
      <c r="G32" s="39"/>
      <c r="H32" s="39"/>
      <c r="I32" s="39"/>
      <c r="J32" s="161">
        <f>ROUND(J134,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45</v>
      </c>
      <c r="G34" s="39"/>
      <c r="H34" s="39"/>
      <c r="I34" s="162" t="s">
        <v>44</v>
      </c>
      <c r="J34" s="162" t="s">
        <v>46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47</v>
      </c>
      <c r="E35" s="151" t="s">
        <v>48</v>
      </c>
      <c r="F35" s="164">
        <f>ROUND((SUM(BE134:BE277)),  2)</f>
        <v>0</v>
      </c>
      <c r="G35" s="39"/>
      <c r="H35" s="39"/>
      <c r="I35" s="165">
        <v>0.20999999999999999</v>
      </c>
      <c r="J35" s="164">
        <f>ROUND(((SUM(BE134:BE277))*I35),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49</v>
      </c>
      <c r="F36" s="164">
        <f>ROUND((SUM(BF134:BF277)),  2)</f>
        <v>0</v>
      </c>
      <c r="G36" s="39"/>
      <c r="H36" s="39"/>
      <c r="I36" s="165">
        <v>0.12</v>
      </c>
      <c r="J36" s="164">
        <f>ROUND(((SUM(BF134:BF277))*I36),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50</v>
      </c>
      <c r="F37" s="164">
        <f>ROUND((SUM(BG134:BG277)),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51</v>
      </c>
      <c r="F38" s="164">
        <f>ROUND((SUM(BH134:BH277)),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52</v>
      </c>
      <c r="F39" s="164">
        <f>ROUND((SUM(BI134:BI277)),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53</v>
      </c>
      <c r="E41" s="168"/>
      <c r="F41" s="168"/>
      <c r="G41" s="169" t="s">
        <v>54</v>
      </c>
      <c r="H41" s="170" t="s">
        <v>55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01.1 - Bourané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Židenice</v>
      </c>
      <c r="G91" s="41"/>
      <c r="H91" s="41"/>
      <c r="I91" s="33" t="s">
        <v>22</v>
      </c>
      <c r="J91" s="80" t="str">
        <f>IF(J14="","",J14)</f>
        <v>17. 7. 2024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32</v>
      </c>
      <c r="J93" s="37" t="str">
        <f>E23</f>
        <v>Pro budovy,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120</v>
      </c>
      <c r="D96" s="186"/>
      <c r="E96" s="186"/>
      <c r="F96" s="186"/>
      <c r="G96" s="186"/>
      <c r="H96" s="186"/>
      <c r="I96" s="186"/>
      <c r="J96" s="187" t="s">
        <v>121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122</v>
      </c>
      <c r="D98" s="41"/>
      <c r="E98" s="41"/>
      <c r="F98" s="41"/>
      <c r="G98" s="41"/>
      <c r="H98" s="41"/>
      <c r="I98" s="41"/>
      <c r="J98" s="111">
        <f>J134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123</v>
      </c>
    </row>
    <row r="99" s="9" customFormat="1" ht="24.96" customHeight="1">
      <c r="A99" s="9"/>
      <c r="B99" s="189"/>
      <c r="C99" s="190"/>
      <c r="D99" s="191" t="s">
        <v>124</v>
      </c>
      <c r="E99" s="192"/>
      <c r="F99" s="192"/>
      <c r="G99" s="192"/>
      <c r="H99" s="192"/>
      <c r="I99" s="192"/>
      <c r="J99" s="193">
        <f>J135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125</v>
      </c>
      <c r="E100" s="197"/>
      <c r="F100" s="197"/>
      <c r="G100" s="197"/>
      <c r="H100" s="197"/>
      <c r="I100" s="197"/>
      <c r="J100" s="198">
        <f>J136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J189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127</v>
      </c>
      <c r="E102" s="192"/>
      <c r="F102" s="192"/>
      <c r="G102" s="192"/>
      <c r="H102" s="192"/>
      <c r="I102" s="192"/>
      <c r="J102" s="193">
        <f>J198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128</v>
      </c>
      <c r="E103" s="197"/>
      <c r="F103" s="197"/>
      <c r="G103" s="197"/>
      <c r="H103" s="197"/>
      <c r="I103" s="197"/>
      <c r="J103" s="198">
        <f>J199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129</v>
      </c>
      <c r="E104" s="197"/>
      <c r="F104" s="197"/>
      <c r="G104" s="197"/>
      <c r="H104" s="197"/>
      <c r="I104" s="197"/>
      <c r="J104" s="198">
        <f>J205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130</v>
      </c>
      <c r="E105" s="197"/>
      <c r="F105" s="197"/>
      <c r="G105" s="197"/>
      <c r="H105" s="197"/>
      <c r="I105" s="197"/>
      <c r="J105" s="198">
        <f>J227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131</v>
      </c>
      <c r="E106" s="197"/>
      <c r="F106" s="197"/>
      <c r="G106" s="197"/>
      <c r="H106" s="197"/>
      <c r="I106" s="197"/>
      <c r="J106" s="198">
        <f>J229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132</v>
      </c>
      <c r="E107" s="197"/>
      <c r="F107" s="197"/>
      <c r="G107" s="197"/>
      <c r="H107" s="197"/>
      <c r="I107" s="197"/>
      <c r="J107" s="198">
        <f>J235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133</v>
      </c>
      <c r="E108" s="197"/>
      <c r="F108" s="197"/>
      <c r="G108" s="197"/>
      <c r="H108" s="197"/>
      <c r="I108" s="197"/>
      <c r="J108" s="198">
        <f>J241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134</v>
      </c>
      <c r="E109" s="197"/>
      <c r="F109" s="197"/>
      <c r="G109" s="197"/>
      <c r="H109" s="197"/>
      <c r="I109" s="197"/>
      <c r="J109" s="198">
        <f>J253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135</v>
      </c>
      <c r="E110" s="197"/>
      <c r="F110" s="197"/>
      <c r="G110" s="197"/>
      <c r="H110" s="197"/>
      <c r="I110" s="197"/>
      <c r="J110" s="198">
        <f>J259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136</v>
      </c>
      <c r="E111" s="197"/>
      <c r="F111" s="197"/>
      <c r="G111" s="197"/>
      <c r="H111" s="197"/>
      <c r="I111" s="197"/>
      <c r="J111" s="198">
        <f>J265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9"/>
      <c r="C112" s="190"/>
      <c r="D112" s="191" t="s">
        <v>137</v>
      </c>
      <c r="E112" s="192"/>
      <c r="F112" s="192"/>
      <c r="G112" s="192"/>
      <c r="H112" s="192"/>
      <c r="I112" s="192"/>
      <c r="J112" s="193">
        <f>J276</f>
        <v>0</v>
      </c>
      <c r="K112" s="190"/>
      <c r="L112" s="19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138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84" t="str">
        <f>E7</f>
        <v>Škola Elpis Brno - cvičný byt pro vzdělávání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2"/>
      <c r="C123" s="33" t="s">
        <v>115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6.5" customHeight="1">
      <c r="A124" s="39"/>
      <c r="B124" s="40"/>
      <c r="C124" s="41"/>
      <c r="D124" s="41"/>
      <c r="E124" s="184" t="s">
        <v>116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117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E11</f>
        <v>01.1 - Bourané konstrukce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F14</f>
        <v>Židenice</v>
      </c>
      <c r="G128" s="41"/>
      <c r="H128" s="41"/>
      <c r="I128" s="33" t="s">
        <v>22</v>
      </c>
      <c r="J128" s="80" t="str">
        <f>IF(J14="","",J14)</f>
        <v>17. 7. 2024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E17</f>
        <v>MŠ speciální, ZŠ speciální a PŠ Elpis Brno, p.o.</v>
      </c>
      <c r="G130" s="41"/>
      <c r="H130" s="41"/>
      <c r="I130" s="33" t="s">
        <v>32</v>
      </c>
      <c r="J130" s="37" t="str">
        <f>E23</f>
        <v>Pro budovy, s.r.o.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5.65" customHeight="1">
      <c r="A131" s="39"/>
      <c r="B131" s="40"/>
      <c r="C131" s="33" t="s">
        <v>30</v>
      </c>
      <c r="D131" s="41"/>
      <c r="E131" s="41"/>
      <c r="F131" s="28" t="str">
        <f>IF(E20="","",E20)</f>
        <v>Vyplň údaj</v>
      </c>
      <c r="G131" s="41"/>
      <c r="H131" s="41"/>
      <c r="I131" s="33" t="s">
        <v>37</v>
      </c>
      <c r="J131" s="37" t="str">
        <f>E26</f>
        <v>STAGA stavební agentura s.r.o.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0"/>
      <c r="B133" s="201"/>
      <c r="C133" s="202" t="s">
        <v>139</v>
      </c>
      <c r="D133" s="203" t="s">
        <v>68</v>
      </c>
      <c r="E133" s="203" t="s">
        <v>64</v>
      </c>
      <c r="F133" s="203" t="s">
        <v>65</v>
      </c>
      <c r="G133" s="203" t="s">
        <v>140</v>
      </c>
      <c r="H133" s="203" t="s">
        <v>141</v>
      </c>
      <c r="I133" s="203" t="s">
        <v>142</v>
      </c>
      <c r="J133" s="203" t="s">
        <v>121</v>
      </c>
      <c r="K133" s="204" t="s">
        <v>143</v>
      </c>
      <c r="L133" s="205"/>
      <c r="M133" s="101" t="s">
        <v>1</v>
      </c>
      <c r="N133" s="102" t="s">
        <v>47</v>
      </c>
      <c r="O133" s="102" t="s">
        <v>144</v>
      </c>
      <c r="P133" s="102" t="s">
        <v>145</v>
      </c>
      <c r="Q133" s="102" t="s">
        <v>146</v>
      </c>
      <c r="R133" s="102" t="s">
        <v>147</v>
      </c>
      <c r="S133" s="102" t="s">
        <v>148</v>
      </c>
      <c r="T133" s="103" t="s">
        <v>149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9"/>
      <c r="B134" s="40"/>
      <c r="C134" s="108" t="s">
        <v>150</v>
      </c>
      <c r="D134" s="41"/>
      <c r="E134" s="41"/>
      <c r="F134" s="41"/>
      <c r="G134" s="41"/>
      <c r="H134" s="41"/>
      <c r="I134" s="41"/>
      <c r="J134" s="206">
        <f>BK134</f>
        <v>0</v>
      </c>
      <c r="K134" s="41"/>
      <c r="L134" s="45"/>
      <c r="M134" s="104"/>
      <c r="N134" s="207"/>
      <c r="O134" s="105"/>
      <c r="P134" s="208">
        <f>P135+P198+P276</f>
        <v>0</v>
      </c>
      <c r="Q134" s="105"/>
      <c r="R134" s="208">
        <f>R135+R198+R276</f>
        <v>0.83438599999999996</v>
      </c>
      <c r="S134" s="105"/>
      <c r="T134" s="209">
        <f>T135+T198+T276</f>
        <v>38.379720660000004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82</v>
      </c>
      <c r="AU134" s="18" t="s">
        <v>123</v>
      </c>
      <c r="BK134" s="210">
        <f>BK135+BK198+BK276</f>
        <v>0</v>
      </c>
    </row>
    <row r="135" s="12" customFormat="1" ht="25.92" customHeight="1">
      <c r="A135" s="12"/>
      <c r="B135" s="211"/>
      <c r="C135" s="212"/>
      <c r="D135" s="213" t="s">
        <v>82</v>
      </c>
      <c r="E135" s="214" t="s">
        <v>151</v>
      </c>
      <c r="F135" s="214" t="s">
        <v>152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P136+P189</f>
        <v>0</v>
      </c>
      <c r="Q135" s="219"/>
      <c r="R135" s="220">
        <f>R136+R189</f>
        <v>0</v>
      </c>
      <c r="S135" s="219"/>
      <c r="T135" s="221">
        <f>T136+T189</f>
        <v>27.615954000000002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90</v>
      </c>
      <c r="AT135" s="223" t="s">
        <v>82</v>
      </c>
      <c r="AU135" s="223" t="s">
        <v>83</v>
      </c>
      <c r="AY135" s="222" t="s">
        <v>153</v>
      </c>
      <c r="BK135" s="224">
        <f>BK136+BK189</f>
        <v>0</v>
      </c>
    </row>
    <row r="136" s="12" customFormat="1" ht="22.8" customHeight="1">
      <c r="A136" s="12"/>
      <c r="B136" s="211"/>
      <c r="C136" s="212"/>
      <c r="D136" s="213" t="s">
        <v>82</v>
      </c>
      <c r="E136" s="225" t="s">
        <v>154</v>
      </c>
      <c r="F136" s="225" t="s">
        <v>155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SUM(P137:P188)</f>
        <v>0</v>
      </c>
      <c r="Q136" s="219"/>
      <c r="R136" s="220">
        <f>SUM(R137:R188)</f>
        <v>0</v>
      </c>
      <c r="S136" s="219"/>
      <c r="T136" s="221">
        <f>SUM(T137:T188)</f>
        <v>27.615954000000002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90</v>
      </c>
      <c r="AT136" s="223" t="s">
        <v>82</v>
      </c>
      <c r="AU136" s="223" t="s">
        <v>90</v>
      </c>
      <c r="AY136" s="222" t="s">
        <v>153</v>
      </c>
      <c r="BK136" s="224">
        <f>SUM(BK137:BK188)</f>
        <v>0</v>
      </c>
    </row>
    <row r="137" s="2" customFormat="1" ht="24.15" customHeight="1">
      <c r="A137" s="39"/>
      <c r="B137" s="40"/>
      <c r="C137" s="227" t="s">
        <v>90</v>
      </c>
      <c r="D137" s="227" t="s">
        <v>156</v>
      </c>
      <c r="E137" s="228" t="s">
        <v>157</v>
      </c>
      <c r="F137" s="229" t="s">
        <v>158</v>
      </c>
      <c r="G137" s="230" t="s">
        <v>159</v>
      </c>
      <c r="H137" s="231">
        <v>75.872</v>
      </c>
      <c r="I137" s="232"/>
      <c r="J137" s="233">
        <f>ROUND(I137*H137,2)</f>
        <v>0</v>
      </c>
      <c r="K137" s="229" t="s">
        <v>160</v>
      </c>
      <c r="L137" s="45"/>
      <c r="M137" s="234" t="s">
        <v>1</v>
      </c>
      <c r="N137" s="235" t="s">
        <v>48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0.128</v>
      </c>
      <c r="T137" s="237">
        <f>S137*H137</f>
        <v>9.7116159999999994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161</v>
      </c>
      <c r="AT137" s="238" t="s">
        <v>156</v>
      </c>
      <c r="AU137" s="238" t="s">
        <v>92</v>
      </c>
      <c r="AY137" s="18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90</v>
      </c>
      <c r="BK137" s="239">
        <f>ROUND(I137*H137,2)</f>
        <v>0</v>
      </c>
      <c r="BL137" s="18" t="s">
        <v>161</v>
      </c>
      <c r="BM137" s="238" t="s">
        <v>162</v>
      </c>
    </row>
    <row r="138" s="13" customFormat="1">
      <c r="A138" s="13"/>
      <c r="B138" s="240"/>
      <c r="C138" s="241"/>
      <c r="D138" s="242" t="s">
        <v>163</v>
      </c>
      <c r="E138" s="243" t="s">
        <v>1</v>
      </c>
      <c r="F138" s="244" t="s">
        <v>164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163</v>
      </c>
      <c r="AU138" s="250" t="s">
        <v>92</v>
      </c>
      <c r="AV138" s="13" t="s">
        <v>90</v>
      </c>
      <c r="AW138" s="13" t="s">
        <v>36</v>
      </c>
      <c r="AX138" s="13" t="s">
        <v>83</v>
      </c>
      <c r="AY138" s="250" t="s">
        <v>153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165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92</v>
      </c>
      <c r="AV139" s="13" t="s">
        <v>90</v>
      </c>
      <c r="AW139" s="13" t="s">
        <v>36</v>
      </c>
      <c r="AX139" s="13" t="s">
        <v>83</v>
      </c>
      <c r="AY139" s="250" t="s">
        <v>153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166</v>
      </c>
      <c r="G140" s="252"/>
      <c r="H140" s="255">
        <v>75.872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92</v>
      </c>
      <c r="AV140" s="14" t="s">
        <v>92</v>
      </c>
      <c r="AW140" s="14" t="s">
        <v>36</v>
      </c>
      <c r="AX140" s="14" t="s">
        <v>83</v>
      </c>
      <c r="AY140" s="261" t="s">
        <v>153</v>
      </c>
    </row>
    <row r="141" s="15" customFormat="1">
      <c r="A141" s="15"/>
      <c r="B141" s="262"/>
      <c r="C141" s="263"/>
      <c r="D141" s="242" t="s">
        <v>163</v>
      </c>
      <c r="E141" s="264" t="s">
        <v>1</v>
      </c>
      <c r="F141" s="265" t="s">
        <v>167</v>
      </c>
      <c r="G141" s="263"/>
      <c r="H141" s="266">
        <v>75.872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2" t="s">
        <v>163</v>
      </c>
      <c r="AU141" s="272" t="s">
        <v>92</v>
      </c>
      <c r="AV141" s="15" t="s">
        <v>161</v>
      </c>
      <c r="AW141" s="15" t="s">
        <v>36</v>
      </c>
      <c r="AX141" s="15" t="s">
        <v>90</v>
      </c>
      <c r="AY141" s="272" t="s">
        <v>153</v>
      </c>
    </row>
    <row r="142" s="2" customFormat="1" ht="24.15" customHeight="1">
      <c r="A142" s="39"/>
      <c r="B142" s="40"/>
      <c r="C142" s="227" t="s">
        <v>92</v>
      </c>
      <c r="D142" s="227" t="s">
        <v>156</v>
      </c>
      <c r="E142" s="228" t="s">
        <v>168</v>
      </c>
      <c r="F142" s="229" t="s">
        <v>169</v>
      </c>
      <c r="G142" s="230" t="s">
        <v>159</v>
      </c>
      <c r="H142" s="231">
        <v>8.5440000000000005</v>
      </c>
      <c r="I142" s="232"/>
      <c r="J142" s="233">
        <f>ROUND(I142*H142,2)</f>
        <v>0</v>
      </c>
      <c r="K142" s="229" t="s">
        <v>160</v>
      </c>
      <c r="L142" s="45"/>
      <c r="M142" s="234" t="s">
        <v>1</v>
      </c>
      <c r="N142" s="235" t="s">
        <v>48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0.188</v>
      </c>
      <c r="T142" s="237">
        <f>S142*H142</f>
        <v>1.6062720000000001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161</v>
      </c>
      <c r="AT142" s="238" t="s">
        <v>156</v>
      </c>
      <c r="AU142" s="238" t="s">
        <v>92</v>
      </c>
      <c r="AY142" s="18" t="s">
        <v>153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90</v>
      </c>
      <c r="BK142" s="239">
        <f>ROUND(I142*H142,2)</f>
        <v>0</v>
      </c>
      <c r="BL142" s="18" t="s">
        <v>161</v>
      </c>
      <c r="BM142" s="238" t="s">
        <v>170</v>
      </c>
    </row>
    <row r="143" s="13" customFormat="1">
      <c r="A143" s="13"/>
      <c r="B143" s="240"/>
      <c r="C143" s="241"/>
      <c r="D143" s="242" t="s">
        <v>163</v>
      </c>
      <c r="E143" s="243" t="s">
        <v>1</v>
      </c>
      <c r="F143" s="244" t="s">
        <v>164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163</v>
      </c>
      <c r="AU143" s="250" t="s">
        <v>92</v>
      </c>
      <c r="AV143" s="13" t="s">
        <v>90</v>
      </c>
      <c r="AW143" s="13" t="s">
        <v>36</v>
      </c>
      <c r="AX143" s="13" t="s">
        <v>83</v>
      </c>
      <c r="AY143" s="250" t="s">
        <v>153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165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92</v>
      </c>
      <c r="AV144" s="13" t="s">
        <v>90</v>
      </c>
      <c r="AW144" s="13" t="s">
        <v>36</v>
      </c>
      <c r="AX144" s="13" t="s">
        <v>83</v>
      </c>
      <c r="AY144" s="250" t="s">
        <v>153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171</v>
      </c>
      <c r="G145" s="252"/>
      <c r="H145" s="255">
        <v>8.5440000000000005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92</v>
      </c>
      <c r="AV145" s="14" t="s">
        <v>92</v>
      </c>
      <c r="AW145" s="14" t="s">
        <v>36</v>
      </c>
      <c r="AX145" s="14" t="s">
        <v>83</v>
      </c>
      <c r="AY145" s="261" t="s">
        <v>153</v>
      </c>
    </row>
    <row r="146" s="15" customFormat="1">
      <c r="A146" s="15"/>
      <c r="B146" s="262"/>
      <c r="C146" s="263"/>
      <c r="D146" s="242" t="s">
        <v>163</v>
      </c>
      <c r="E146" s="264" t="s">
        <v>1</v>
      </c>
      <c r="F146" s="265" t="s">
        <v>167</v>
      </c>
      <c r="G146" s="263"/>
      <c r="H146" s="266">
        <v>8.5440000000000005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2" t="s">
        <v>163</v>
      </c>
      <c r="AU146" s="272" t="s">
        <v>92</v>
      </c>
      <c r="AV146" s="15" t="s">
        <v>161</v>
      </c>
      <c r="AW146" s="15" t="s">
        <v>36</v>
      </c>
      <c r="AX146" s="15" t="s">
        <v>90</v>
      </c>
      <c r="AY146" s="272" t="s">
        <v>153</v>
      </c>
    </row>
    <row r="147" s="2" customFormat="1" ht="37.8" customHeight="1">
      <c r="A147" s="39"/>
      <c r="B147" s="40"/>
      <c r="C147" s="227" t="s">
        <v>172</v>
      </c>
      <c r="D147" s="227" t="s">
        <v>156</v>
      </c>
      <c r="E147" s="228" t="s">
        <v>173</v>
      </c>
      <c r="F147" s="229" t="s">
        <v>174</v>
      </c>
      <c r="G147" s="230" t="s">
        <v>175</v>
      </c>
      <c r="H147" s="231">
        <v>1.4650000000000001</v>
      </c>
      <c r="I147" s="232"/>
      <c r="J147" s="233">
        <f>ROUND(I147*H147,2)</f>
        <v>0</v>
      </c>
      <c r="K147" s="229" t="s">
        <v>160</v>
      </c>
      <c r="L147" s="45"/>
      <c r="M147" s="234" t="s">
        <v>1</v>
      </c>
      <c r="N147" s="235" t="s">
        <v>48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2.2000000000000002</v>
      </c>
      <c r="T147" s="237">
        <f>S147*H147</f>
        <v>3.2230000000000003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161</v>
      </c>
      <c r="AT147" s="238" t="s">
        <v>156</v>
      </c>
      <c r="AU147" s="238" t="s">
        <v>92</v>
      </c>
      <c r="AY147" s="18" t="s">
        <v>153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90</v>
      </c>
      <c r="BK147" s="239">
        <f>ROUND(I147*H147,2)</f>
        <v>0</v>
      </c>
      <c r="BL147" s="18" t="s">
        <v>161</v>
      </c>
      <c r="BM147" s="238" t="s">
        <v>176</v>
      </c>
    </row>
    <row r="148" s="13" customFormat="1">
      <c r="A148" s="13"/>
      <c r="B148" s="240"/>
      <c r="C148" s="241"/>
      <c r="D148" s="242" t="s">
        <v>163</v>
      </c>
      <c r="E148" s="243" t="s">
        <v>1</v>
      </c>
      <c r="F148" s="244" t="s">
        <v>177</v>
      </c>
      <c r="G148" s="241"/>
      <c r="H148" s="243" t="s">
        <v>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163</v>
      </c>
      <c r="AU148" s="250" t="s">
        <v>92</v>
      </c>
      <c r="AV148" s="13" t="s">
        <v>90</v>
      </c>
      <c r="AW148" s="13" t="s">
        <v>36</v>
      </c>
      <c r="AX148" s="13" t="s">
        <v>83</v>
      </c>
      <c r="AY148" s="250" t="s">
        <v>153</v>
      </c>
    </row>
    <row r="149" s="13" customFormat="1">
      <c r="A149" s="13"/>
      <c r="B149" s="240"/>
      <c r="C149" s="241"/>
      <c r="D149" s="242" t="s">
        <v>163</v>
      </c>
      <c r="E149" s="243" t="s">
        <v>1</v>
      </c>
      <c r="F149" s="244" t="s">
        <v>178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163</v>
      </c>
      <c r="AU149" s="250" t="s">
        <v>92</v>
      </c>
      <c r="AV149" s="13" t="s">
        <v>90</v>
      </c>
      <c r="AW149" s="13" t="s">
        <v>36</v>
      </c>
      <c r="AX149" s="13" t="s">
        <v>83</v>
      </c>
      <c r="AY149" s="250" t="s">
        <v>153</v>
      </c>
    </row>
    <row r="150" s="14" customFormat="1">
      <c r="A150" s="14"/>
      <c r="B150" s="251"/>
      <c r="C150" s="252"/>
      <c r="D150" s="242" t="s">
        <v>163</v>
      </c>
      <c r="E150" s="253" t="s">
        <v>1</v>
      </c>
      <c r="F150" s="254" t="s">
        <v>179</v>
      </c>
      <c r="G150" s="252"/>
      <c r="H150" s="255">
        <v>1.4650000000000001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163</v>
      </c>
      <c r="AU150" s="261" t="s">
        <v>92</v>
      </c>
      <c r="AV150" s="14" t="s">
        <v>92</v>
      </c>
      <c r="AW150" s="14" t="s">
        <v>36</v>
      </c>
      <c r="AX150" s="14" t="s">
        <v>83</v>
      </c>
      <c r="AY150" s="261" t="s">
        <v>153</v>
      </c>
    </row>
    <row r="151" s="15" customFormat="1">
      <c r="A151" s="15"/>
      <c r="B151" s="262"/>
      <c r="C151" s="263"/>
      <c r="D151" s="242" t="s">
        <v>163</v>
      </c>
      <c r="E151" s="264" t="s">
        <v>1</v>
      </c>
      <c r="F151" s="265" t="s">
        <v>167</v>
      </c>
      <c r="G151" s="263"/>
      <c r="H151" s="266">
        <v>1.4650000000000001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2" t="s">
        <v>163</v>
      </c>
      <c r="AU151" s="272" t="s">
        <v>92</v>
      </c>
      <c r="AV151" s="15" t="s">
        <v>161</v>
      </c>
      <c r="AW151" s="15" t="s">
        <v>36</v>
      </c>
      <c r="AX151" s="15" t="s">
        <v>90</v>
      </c>
      <c r="AY151" s="272" t="s">
        <v>153</v>
      </c>
    </row>
    <row r="152" s="2" customFormat="1" ht="21.75" customHeight="1">
      <c r="A152" s="39"/>
      <c r="B152" s="40"/>
      <c r="C152" s="227" t="s">
        <v>161</v>
      </c>
      <c r="D152" s="227" t="s">
        <v>156</v>
      </c>
      <c r="E152" s="228" t="s">
        <v>180</v>
      </c>
      <c r="F152" s="229" t="s">
        <v>181</v>
      </c>
      <c r="G152" s="230" t="s">
        <v>159</v>
      </c>
      <c r="H152" s="231">
        <v>246</v>
      </c>
      <c r="I152" s="232"/>
      <c r="J152" s="233">
        <f>ROUND(I152*H152,2)</f>
        <v>0</v>
      </c>
      <c r="K152" s="229" t="s">
        <v>160</v>
      </c>
      <c r="L152" s="45"/>
      <c r="M152" s="234" t="s">
        <v>1</v>
      </c>
      <c r="N152" s="235" t="s">
        <v>48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161</v>
      </c>
      <c r="AT152" s="238" t="s">
        <v>156</v>
      </c>
      <c r="AU152" s="238" t="s">
        <v>92</v>
      </c>
      <c r="AY152" s="18" t="s">
        <v>153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90</v>
      </c>
      <c r="BK152" s="239">
        <f>ROUND(I152*H152,2)</f>
        <v>0</v>
      </c>
      <c r="BL152" s="18" t="s">
        <v>161</v>
      </c>
      <c r="BM152" s="238" t="s">
        <v>182</v>
      </c>
    </row>
    <row r="153" s="13" customFormat="1">
      <c r="A153" s="13"/>
      <c r="B153" s="240"/>
      <c r="C153" s="241"/>
      <c r="D153" s="242" t="s">
        <v>163</v>
      </c>
      <c r="E153" s="243" t="s">
        <v>1</v>
      </c>
      <c r="F153" s="244" t="s">
        <v>183</v>
      </c>
      <c r="G153" s="241"/>
      <c r="H153" s="243" t="s">
        <v>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163</v>
      </c>
      <c r="AU153" s="250" t="s">
        <v>92</v>
      </c>
      <c r="AV153" s="13" t="s">
        <v>90</v>
      </c>
      <c r="AW153" s="13" t="s">
        <v>36</v>
      </c>
      <c r="AX153" s="13" t="s">
        <v>83</v>
      </c>
      <c r="AY153" s="250" t="s">
        <v>153</v>
      </c>
    </row>
    <row r="154" s="13" customFormat="1">
      <c r="A154" s="13"/>
      <c r="B154" s="240"/>
      <c r="C154" s="241"/>
      <c r="D154" s="242" t="s">
        <v>163</v>
      </c>
      <c r="E154" s="243" t="s">
        <v>1</v>
      </c>
      <c r="F154" s="244" t="s">
        <v>165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163</v>
      </c>
      <c r="AU154" s="250" t="s">
        <v>92</v>
      </c>
      <c r="AV154" s="13" t="s">
        <v>90</v>
      </c>
      <c r="AW154" s="13" t="s">
        <v>36</v>
      </c>
      <c r="AX154" s="13" t="s">
        <v>83</v>
      </c>
      <c r="AY154" s="250" t="s">
        <v>153</v>
      </c>
    </row>
    <row r="155" s="14" customFormat="1">
      <c r="A155" s="14"/>
      <c r="B155" s="251"/>
      <c r="C155" s="252"/>
      <c r="D155" s="242" t="s">
        <v>163</v>
      </c>
      <c r="E155" s="253" t="s">
        <v>1</v>
      </c>
      <c r="F155" s="254" t="s">
        <v>184</v>
      </c>
      <c r="G155" s="252"/>
      <c r="H155" s="255">
        <v>246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163</v>
      </c>
      <c r="AU155" s="261" t="s">
        <v>92</v>
      </c>
      <c r="AV155" s="14" t="s">
        <v>92</v>
      </c>
      <c r="AW155" s="14" t="s">
        <v>36</v>
      </c>
      <c r="AX155" s="14" t="s">
        <v>83</v>
      </c>
      <c r="AY155" s="261" t="s">
        <v>153</v>
      </c>
    </row>
    <row r="156" s="15" customFormat="1">
      <c r="A156" s="15"/>
      <c r="B156" s="262"/>
      <c r="C156" s="263"/>
      <c r="D156" s="242" t="s">
        <v>163</v>
      </c>
      <c r="E156" s="264" t="s">
        <v>1</v>
      </c>
      <c r="F156" s="265" t="s">
        <v>167</v>
      </c>
      <c r="G156" s="263"/>
      <c r="H156" s="266">
        <v>246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2" t="s">
        <v>163</v>
      </c>
      <c r="AU156" s="272" t="s">
        <v>92</v>
      </c>
      <c r="AV156" s="15" t="s">
        <v>161</v>
      </c>
      <c r="AW156" s="15" t="s">
        <v>36</v>
      </c>
      <c r="AX156" s="15" t="s">
        <v>90</v>
      </c>
      <c r="AY156" s="272" t="s">
        <v>153</v>
      </c>
    </row>
    <row r="157" s="2" customFormat="1" ht="24.15" customHeight="1">
      <c r="A157" s="39"/>
      <c r="B157" s="40"/>
      <c r="C157" s="227" t="s">
        <v>185</v>
      </c>
      <c r="D157" s="227" t="s">
        <v>156</v>
      </c>
      <c r="E157" s="228" t="s">
        <v>186</v>
      </c>
      <c r="F157" s="229" t="s">
        <v>187</v>
      </c>
      <c r="G157" s="230" t="s">
        <v>159</v>
      </c>
      <c r="H157" s="231">
        <v>246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48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161</v>
      </c>
      <c r="AT157" s="238" t="s">
        <v>156</v>
      </c>
      <c r="AU157" s="238" t="s">
        <v>92</v>
      </c>
      <c r="AY157" s="18" t="s">
        <v>153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90</v>
      </c>
      <c r="BK157" s="239">
        <f>ROUND(I157*H157,2)</f>
        <v>0</v>
      </c>
      <c r="BL157" s="18" t="s">
        <v>161</v>
      </c>
      <c r="BM157" s="238" t="s">
        <v>188</v>
      </c>
    </row>
    <row r="158" s="2" customFormat="1" ht="21.75" customHeight="1">
      <c r="A158" s="39"/>
      <c r="B158" s="40"/>
      <c r="C158" s="227" t="s">
        <v>189</v>
      </c>
      <c r="D158" s="227" t="s">
        <v>156</v>
      </c>
      <c r="E158" s="228" t="s">
        <v>190</v>
      </c>
      <c r="F158" s="229" t="s">
        <v>191</v>
      </c>
      <c r="G158" s="230" t="s">
        <v>159</v>
      </c>
      <c r="H158" s="231">
        <v>79.989999999999995</v>
      </c>
      <c r="I158" s="232"/>
      <c r="J158" s="233">
        <f>ROUND(I158*H158,2)</f>
        <v>0</v>
      </c>
      <c r="K158" s="229" t="s">
        <v>160</v>
      </c>
      <c r="L158" s="45"/>
      <c r="M158" s="234" t="s">
        <v>1</v>
      </c>
      <c r="N158" s="235" t="s">
        <v>48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0.039</v>
      </c>
      <c r="T158" s="237">
        <f>S158*H158</f>
        <v>3.1196099999999998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161</v>
      </c>
      <c r="AT158" s="238" t="s">
        <v>156</v>
      </c>
      <c r="AU158" s="238" t="s">
        <v>92</v>
      </c>
      <c r="AY158" s="18" t="s">
        <v>153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90</v>
      </c>
      <c r="BK158" s="239">
        <f>ROUND(I158*H158,2)</f>
        <v>0</v>
      </c>
      <c r="BL158" s="18" t="s">
        <v>161</v>
      </c>
      <c r="BM158" s="238" t="s">
        <v>192</v>
      </c>
    </row>
    <row r="159" s="13" customFormat="1">
      <c r="A159" s="13"/>
      <c r="B159" s="240"/>
      <c r="C159" s="241"/>
      <c r="D159" s="242" t="s">
        <v>163</v>
      </c>
      <c r="E159" s="243" t="s">
        <v>1</v>
      </c>
      <c r="F159" s="244" t="s">
        <v>193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163</v>
      </c>
      <c r="AU159" s="250" t="s">
        <v>92</v>
      </c>
      <c r="AV159" s="13" t="s">
        <v>90</v>
      </c>
      <c r="AW159" s="13" t="s">
        <v>36</v>
      </c>
      <c r="AX159" s="13" t="s">
        <v>83</v>
      </c>
      <c r="AY159" s="250" t="s">
        <v>153</v>
      </c>
    </row>
    <row r="160" s="13" customFormat="1">
      <c r="A160" s="13"/>
      <c r="B160" s="240"/>
      <c r="C160" s="241"/>
      <c r="D160" s="242" t="s">
        <v>163</v>
      </c>
      <c r="E160" s="243" t="s">
        <v>1</v>
      </c>
      <c r="F160" s="244" t="s">
        <v>194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163</v>
      </c>
      <c r="AU160" s="250" t="s">
        <v>92</v>
      </c>
      <c r="AV160" s="13" t="s">
        <v>90</v>
      </c>
      <c r="AW160" s="13" t="s">
        <v>36</v>
      </c>
      <c r="AX160" s="13" t="s">
        <v>83</v>
      </c>
      <c r="AY160" s="250" t="s">
        <v>153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195</v>
      </c>
      <c r="G161" s="252"/>
      <c r="H161" s="255">
        <v>79.989999999999995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92</v>
      </c>
      <c r="AV161" s="14" t="s">
        <v>92</v>
      </c>
      <c r="AW161" s="14" t="s">
        <v>36</v>
      </c>
      <c r="AX161" s="14" t="s">
        <v>83</v>
      </c>
      <c r="AY161" s="261" t="s">
        <v>153</v>
      </c>
    </row>
    <row r="162" s="15" customFormat="1">
      <c r="A162" s="15"/>
      <c r="B162" s="262"/>
      <c r="C162" s="263"/>
      <c r="D162" s="242" t="s">
        <v>163</v>
      </c>
      <c r="E162" s="264" t="s">
        <v>1</v>
      </c>
      <c r="F162" s="265" t="s">
        <v>167</v>
      </c>
      <c r="G162" s="263"/>
      <c r="H162" s="266">
        <v>79.989999999999995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2" t="s">
        <v>163</v>
      </c>
      <c r="AU162" s="272" t="s">
        <v>92</v>
      </c>
      <c r="AV162" s="15" t="s">
        <v>161</v>
      </c>
      <c r="AW162" s="15" t="s">
        <v>36</v>
      </c>
      <c r="AX162" s="15" t="s">
        <v>90</v>
      </c>
      <c r="AY162" s="272" t="s">
        <v>153</v>
      </c>
    </row>
    <row r="163" s="2" customFormat="1" ht="24.15" customHeight="1">
      <c r="A163" s="39"/>
      <c r="B163" s="40"/>
      <c r="C163" s="227" t="s">
        <v>196</v>
      </c>
      <c r="D163" s="227" t="s">
        <v>156</v>
      </c>
      <c r="E163" s="228" t="s">
        <v>197</v>
      </c>
      <c r="F163" s="229" t="s">
        <v>198</v>
      </c>
      <c r="G163" s="230" t="s">
        <v>159</v>
      </c>
      <c r="H163" s="231">
        <v>2.7599999999999998</v>
      </c>
      <c r="I163" s="232"/>
      <c r="J163" s="233">
        <f>ROUND(I163*H163,2)</f>
        <v>0</v>
      </c>
      <c r="K163" s="229" t="s">
        <v>160</v>
      </c>
      <c r="L163" s="45"/>
      <c r="M163" s="234" t="s">
        <v>1</v>
      </c>
      <c r="N163" s="235" t="s">
        <v>48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0.041000000000000002</v>
      </c>
      <c r="T163" s="237">
        <f>S163*H163</f>
        <v>0.11316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161</v>
      </c>
      <c r="AT163" s="238" t="s">
        <v>156</v>
      </c>
      <c r="AU163" s="238" t="s">
        <v>92</v>
      </c>
      <c r="AY163" s="18" t="s">
        <v>153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90</v>
      </c>
      <c r="BK163" s="239">
        <f>ROUND(I163*H163,2)</f>
        <v>0</v>
      </c>
      <c r="BL163" s="18" t="s">
        <v>161</v>
      </c>
      <c r="BM163" s="238" t="s">
        <v>199</v>
      </c>
    </row>
    <row r="164" s="13" customFormat="1">
      <c r="A164" s="13"/>
      <c r="B164" s="240"/>
      <c r="C164" s="241"/>
      <c r="D164" s="242" t="s">
        <v>163</v>
      </c>
      <c r="E164" s="243" t="s">
        <v>1</v>
      </c>
      <c r="F164" s="244" t="s">
        <v>200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163</v>
      </c>
      <c r="AU164" s="250" t="s">
        <v>92</v>
      </c>
      <c r="AV164" s="13" t="s">
        <v>90</v>
      </c>
      <c r="AW164" s="13" t="s">
        <v>36</v>
      </c>
      <c r="AX164" s="13" t="s">
        <v>83</v>
      </c>
      <c r="AY164" s="250" t="s">
        <v>153</v>
      </c>
    </row>
    <row r="165" s="13" customFormat="1">
      <c r="A165" s="13"/>
      <c r="B165" s="240"/>
      <c r="C165" s="241"/>
      <c r="D165" s="242" t="s">
        <v>163</v>
      </c>
      <c r="E165" s="243" t="s">
        <v>1</v>
      </c>
      <c r="F165" s="244" t="s">
        <v>165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163</v>
      </c>
      <c r="AU165" s="250" t="s">
        <v>92</v>
      </c>
      <c r="AV165" s="13" t="s">
        <v>90</v>
      </c>
      <c r="AW165" s="13" t="s">
        <v>36</v>
      </c>
      <c r="AX165" s="13" t="s">
        <v>83</v>
      </c>
      <c r="AY165" s="250" t="s">
        <v>153</v>
      </c>
    </row>
    <row r="166" s="14" customFormat="1">
      <c r="A166" s="14"/>
      <c r="B166" s="251"/>
      <c r="C166" s="252"/>
      <c r="D166" s="242" t="s">
        <v>163</v>
      </c>
      <c r="E166" s="253" t="s">
        <v>1</v>
      </c>
      <c r="F166" s="254" t="s">
        <v>201</v>
      </c>
      <c r="G166" s="252"/>
      <c r="H166" s="255">
        <v>2.7599999999999998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163</v>
      </c>
      <c r="AU166" s="261" t="s">
        <v>92</v>
      </c>
      <c r="AV166" s="14" t="s">
        <v>92</v>
      </c>
      <c r="AW166" s="14" t="s">
        <v>36</v>
      </c>
      <c r="AX166" s="14" t="s">
        <v>83</v>
      </c>
      <c r="AY166" s="261" t="s">
        <v>153</v>
      </c>
    </row>
    <row r="167" s="15" customFormat="1">
      <c r="A167" s="15"/>
      <c r="B167" s="262"/>
      <c r="C167" s="263"/>
      <c r="D167" s="242" t="s">
        <v>163</v>
      </c>
      <c r="E167" s="264" t="s">
        <v>1</v>
      </c>
      <c r="F167" s="265" t="s">
        <v>167</v>
      </c>
      <c r="G167" s="263"/>
      <c r="H167" s="266">
        <v>2.7599999999999998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2" t="s">
        <v>163</v>
      </c>
      <c r="AU167" s="272" t="s">
        <v>92</v>
      </c>
      <c r="AV167" s="15" t="s">
        <v>161</v>
      </c>
      <c r="AW167" s="15" t="s">
        <v>36</v>
      </c>
      <c r="AX167" s="15" t="s">
        <v>90</v>
      </c>
      <c r="AY167" s="272" t="s">
        <v>153</v>
      </c>
    </row>
    <row r="168" s="2" customFormat="1" ht="21.75" customHeight="1">
      <c r="A168" s="39"/>
      <c r="B168" s="40"/>
      <c r="C168" s="227" t="s">
        <v>202</v>
      </c>
      <c r="D168" s="227" t="s">
        <v>156</v>
      </c>
      <c r="E168" s="228" t="s">
        <v>203</v>
      </c>
      <c r="F168" s="229" t="s">
        <v>204</v>
      </c>
      <c r="G168" s="230" t="s">
        <v>159</v>
      </c>
      <c r="H168" s="231">
        <v>17.372</v>
      </c>
      <c r="I168" s="232"/>
      <c r="J168" s="233">
        <f>ROUND(I168*H168,2)</f>
        <v>0</v>
      </c>
      <c r="K168" s="229" t="s">
        <v>160</v>
      </c>
      <c r="L168" s="45"/>
      <c r="M168" s="234" t="s">
        <v>1</v>
      </c>
      <c r="N168" s="235" t="s">
        <v>48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0.075999999999999998</v>
      </c>
      <c r="T168" s="237">
        <f>S168*H168</f>
        <v>1.3202719999999999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161</v>
      </c>
      <c r="AT168" s="238" t="s">
        <v>156</v>
      </c>
      <c r="AU168" s="238" t="s">
        <v>92</v>
      </c>
      <c r="AY168" s="18" t="s">
        <v>153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90</v>
      </c>
      <c r="BK168" s="239">
        <f>ROUND(I168*H168,2)</f>
        <v>0</v>
      </c>
      <c r="BL168" s="18" t="s">
        <v>161</v>
      </c>
      <c r="BM168" s="238" t="s">
        <v>205</v>
      </c>
    </row>
    <row r="169" s="13" customFormat="1">
      <c r="A169" s="13"/>
      <c r="B169" s="240"/>
      <c r="C169" s="241"/>
      <c r="D169" s="242" t="s">
        <v>163</v>
      </c>
      <c r="E169" s="243" t="s">
        <v>1</v>
      </c>
      <c r="F169" s="244" t="s">
        <v>206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163</v>
      </c>
      <c r="AU169" s="250" t="s">
        <v>92</v>
      </c>
      <c r="AV169" s="13" t="s">
        <v>90</v>
      </c>
      <c r="AW169" s="13" t="s">
        <v>36</v>
      </c>
      <c r="AX169" s="13" t="s">
        <v>83</v>
      </c>
      <c r="AY169" s="250" t="s">
        <v>153</v>
      </c>
    </row>
    <row r="170" s="13" customFormat="1">
      <c r="A170" s="13"/>
      <c r="B170" s="240"/>
      <c r="C170" s="241"/>
      <c r="D170" s="242" t="s">
        <v>163</v>
      </c>
      <c r="E170" s="243" t="s">
        <v>1</v>
      </c>
      <c r="F170" s="244" t="s">
        <v>165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163</v>
      </c>
      <c r="AU170" s="250" t="s">
        <v>92</v>
      </c>
      <c r="AV170" s="13" t="s">
        <v>90</v>
      </c>
      <c r="AW170" s="13" t="s">
        <v>36</v>
      </c>
      <c r="AX170" s="13" t="s">
        <v>83</v>
      </c>
      <c r="AY170" s="250" t="s">
        <v>153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207</v>
      </c>
      <c r="G171" s="252"/>
      <c r="H171" s="255">
        <v>17.372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92</v>
      </c>
      <c r="AV171" s="14" t="s">
        <v>92</v>
      </c>
      <c r="AW171" s="14" t="s">
        <v>36</v>
      </c>
      <c r="AX171" s="14" t="s">
        <v>83</v>
      </c>
      <c r="AY171" s="261" t="s">
        <v>153</v>
      </c>
    </row>
    <row r="172" s="15" customFormat="1">
      <c r="A172" s="15"/>
      <c r="B172" s="262"/>
      <c r="C172" s="263"/>
      <c r="D172" s="242" t="s">
        <v>163</v>
      </c>
      <c r="E172" s="264" t="s">
        <v>1</v>
      </c>
      <c r="F172" s="265" t="s">
        <v>167</v>
      </c>
      <c r="G172" s="263"/>
      <c r="H172" s="266">
        <v>17.372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2" t="s">
        <v>163</v>
      </c>
      <c r="AU172" s="272" t="s">
        <v>92</v>
      </c>
      <c r="AV172" s="15" t="s">
        <v>161</v>
      </c>
      <c r="AW172" s="15" t="s">
        <v>36</v>
      </c>
      <c r="AX172" s="15" t="s">
        <v>90</v>
      </c>
      <c r="AY172" s="272" t="s">
        <v>153</v>
      </c>
    </row>
    <row r="173" s="2" customFormat="1" ht="21.75" customHeight="1">
      <c r="A173" s="39"/>
      <c r="B173" s="40"/>
      <c r="C173" s="227" t="s">
        <v>154</v>
      </c>
      <c r="D173" s="227" t="s">
        <v>156</v>
      </c>
      <c r="E173" s="228" t="s">
        <v>208</v>
      </c>
      <c r="F173" s="229" t="s">
        <v>209</v>
      </c>
      <c r="G173" s="230" t="s">
        <v>159</v>
      </c>
      <c r="H173" s="231">
        <v>2.8279999999999998</v>
      </c>
      <c r="I173" s="232"/>
      <c r="J173" s="233">
        <f>ROUND(I173*H173,2)</f>
        <v>0</v>
      </c>
      <c r="K173" s="229" t="s">
        <v>160</v>
      </c>
      <c r="L173" s="45"/>
      <c r="M173" s="234" t="s">
        <v>1</v>
      </c>
      <c r="N173" s="235" t="s">
        <v>48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0.063</v>
      </c>
      <c r="T173" s="237">
        <f>S173*H173</f>
        <v>0.17816399999999999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161</v>
      </c>
      <c r="AT173" s="238" t="s">
        <v>156</v>
      </c>
      <c r="AU173" s="238" t="s">
        <v>92</v>
      </c>
      <c r="AY173" s="18" t="s">
        <v>153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90</v>
      </c>
      <c r="BK173" s="239">
        <f>ROUND(I173*H173,2)</f>
        <v>0</v>
      </c>
      <c r="BL173" s="18" t="s">
        <v>161</v>
      </c>
      <c r="BM173" s="238" t="s">
        <v>210</v>
      </c>
    </row>
    <row r="174" s="13" customFormat="1">
      <c r="A174" s="13"/>
      <c r="B174" s="240"/>
      <c r="C174" s="241"/>
      <c r="D174" s="242" t="s">
        <v>163</v>
      </c>
      <c r="E174" s="243" t="s">
        <v>1</v>
      </c>
      <c r="F174" s="244" t="s">
        <v>206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163</v>
      </c>
      <c r="AU174" s="250" t="s">
        <v>92</v>
      </c>
      <c r="AV174" s="13" t="s">
        <v>90</v>
      </c>
      <c r="AW174" s="13" t="s">
        <v>36</v>
      </c>
      <c r="AX174" s="13" t="s">
        <v>83</v>
      </c>
      <c r="AY174" s="250" t="s">
        <v>153</v>
      </c>
    </row>
    <row r="175" s="13" customFormat="1">
      <c r="A175" s="13"/>
      <c r="B175" s="240"/>
      <c r="C175" s="241"/>
      <c r="D175" s="242" t="s">
        <v>163</v>
      </c>
      <c r="E175" s="243" t="s">
        <v>1</v>
      </c>
      <c r="F175" s="244" t="s">
        <v>165</v>
      </c>
      <c r="G175" s="241"/>
      <c r="H175" s="243" t="s">
        <v>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163</v>
      </c>
      <c r="AU175" s="250" t="s">
        <v>92</v>
      </c>
      <c r="AV175" s="13" t="s">
        <v>90</v>
      </c>
      <c r="AW175" s="13" t="s">
        <v>36</v>
      </c>
      <c r="AX175" s="13" t="s">
        <v>83</v>
      </c>
      <c r="AY175" s="250" t="s">
        <v>153</v>
      </c>
    </row>
    <row r="176" s="14" customFormat="1">
      <c r="A176" s="14"/>
      <c r="B176" s="251"/>
      <c r="C176" s="252"/>
      <c r="D176" s="242" t="s">
        <v>163</v>
      </c>
      <c r="E176" s="253" t="s">
        <v>1</v>
      </c>
      <c r="F176" s="254" t="s">
        <v>211</v>
      </c>
      <c r="G176" s="252"/>
      <c r="H176" s="255">
        <v>2.8279999999999998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163</v>
      </c>
      <c r="AU176" s="261" t="s">
        <v>92</v>
      </c>
      <c r="AV176" s="14" t="s">
        <v>92</v>
      </c>
      <c r="AW176" s="14" t="s">
        <v>36</v>
      </c>
      <c r="AX176" s="14" t="s">
        <v>83</v>
      </c>
      <c r="AY176" s="261" t="s">
        <v>153</v>
      </c>
    </row>
    <row r="177" s="15" customFormat="1">
      <c r="A177" s="15"/>
      <c r="B177" s="262"/>
      <c r="C177" s="263"/>
      <c r="D177" s="242" t="s">
        <v>163</v>
      </c>
      <c r="E177" s="264" t="s">
        <v>1</v>
      </c>
      <c r="F177" s="265" t="s">
        <v>167</v>
      </c>
      <c r="G177" s="263"/>
      <c r="H177" s="266">
        <v>2.8279999999999998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2" t="s">
        <v>163</v>
      </c>
      <c r="AU177" s="272" t="s">
        <v>92</v>
      </c>
      <c r="AV177" s="15" t="s">
        <v>161</v>
      </c>
      <c r="AW177" s="15" t="s">
        <v>36</v>
      </c>
      <c r="AX177" s="15" t="s">
        <v>90</v>
      </c>
      <c r="AY177" s="272" t="s">
        <v>153</v>
      </c>
    </row>
    <row r="178" s="2" customFormat="1" ht="37.8" customHeight="1">
      <c r="A178" s="39"/>
      <c r="B178" s="40"/>
      <c r="C178" s="227" t="s">
        <v>212</v>
      </c>
      <c r="D178" s="227" t="s">
        <v>156</v>
      </c>
      <c r="E178" s="228" t="s">
        <v>213</v>
      </c>
      <c r="F178" s="229" t="s">
        <v>214</v>
      </c>
      <c r="G178" s="230" t="s">
        <v>159</v>
      </c>
      <c r="H178" s="231">
        <v>281.19999999999999</v>
      </c>
      <c r="I178" s="232"/>
      <c r="J178" s="233">
        <f>ROUND(I178*H178,2)</f>
        <v>0</v>
      </c>
      <c r="K178" s="229" t="s">
        <v>160</v>
      </c>
      <c r="L178" s="45"/>
      <c r="M178" s="234" t="s">
        <v>1</v>
      </c>
      <c r="N178" s="235" t="s">
        <v>48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0.01</v>
      </c>
      <c r="T178" s="237">
        <f>S178*H178</f>
        <v>2.8119999999999998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161</v>
      </c>
      <c r="AT178" s="238" t="s">
        <v>156</v>
      </c>
      <c r="AU178" s="238" t="s">
        <v>92</v>
      </c>
      <c r="AY178" s="18" t="s">
        <v>153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90</v>
      </c>
      <c r="BK178" s="239">
        <f>ROUND(I178*H178,2)</f>
        <v>0</v>
      </c>
      <c r="BL178" s="18" t="s">
        <v>161</v>
      </c>
      <c r="BM178" s="238" t="s">
        <v>215</v>
      </c>
    </row>
    <row r="179" s="13" customFormat="1">
      <c r="A179" s="13"/>
      <c r="B179" s="240"/>
      <c r="C179" s="241"/>
      <c r="D179" s="242" t="s">
        <v>163</v>
      </c>
      <c r="E179" s="243" t="s">
        <v>1</v>
      </c>
      <c r="F179" s="244" t="s">
        <v>216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163</v>
      </c>
      <c r="AU179" s="250" t="s">
        <v>92</v>
      </c>
      <c r="AV179" s="13" t="s">
        <v>90</v>
      </c>
      <c r="AW179" s="13" t="s">
        <v>36</v>
      </c>
      <c r="AX179" s="13" t="s">
        <v>83</v>
      </c>
      <c r="AY179" s="250" t="s">
        <v>153</v>
      </c>
    </row>
    <row r="180" s="13" customFormat="1">
      <c r="A180" s="13"/>
      <c r="B180" s="240"/>
      <c r="C180" s="241"/>
      <c r="D180" s="242" t="s">
        <v>163</v>
      </c>
      <c r="E180" s="243" t="s">
        <v>1</v>
      </c>
      <c r="F180" s="244" t="s">
        <v>217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163</v>
      </c>
      <c r="AU180" s="250" t="s">
        <v>92</v>
      </c>
      <c r="AV180" s="13" t="s">
        <v>90</v>
      </c>
      <c r="AW180" s="13" t="s">
        <v>36</v>
      </c>
      <c r="AX180" s="13" t="s">
        <v>83</v>
      </c>
      <c r="AY180" s="250" t="s">
        <v>153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218</v>
      </c>
      <c r="G181" s="252"/>
      <c r="H181" s="255">
        <v>281.19999999999999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92</v>
      </c>
      <c r="AV181" s="14" t="s">
        <v>92</v>
      </c>
      <c r="AW181" s="14" t="s">
        <v>36</v>
      </c>
      <c r="AX181" s="14" t="s">
        <v>83</v>
      </c>
      <c r="AY181" s="261" t="s">
        <v>153</v>
      </c>
    </row>
    <row r="182" s="15" customFormat="1">
      <c r="A182" s="15"/>
      <c r="B182" s="262"/>
      <c r="C182" s="263"/>
      <c r="D182" s="242" t="s">
        <v>163</v>
      </c>
      <c r="E182" s="264" t="s">
        <v>1</v>
      </c>
      <c r="F182" s="265" t="s">
        <v>167</v>
      </c>
      <c r="G182" s="263"/>
      <c r="H182" s="266">
        <v>281.19999999999999</v>
      </c>
      <c r="I182" s="267"/>
      <c r="J182" s="263"/>
      <c r="K182" s="263"/>
      <c r="L182" s="268"/>
      <c r="M182" s="269"/>
      <c r="N182" s="270"/>
      <c r="O182" s="270"/>
      <c r="P182" s="270"/>
      <c r="Q182" s="270"/>
      <c r="R182" s="270"/>
      <c r="S182" s="270"/>
      <c r="T182" s="27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2" t="s">
        <v>163</v>
      </c>
      <c r="AU182" s="272" t="s">
        <v>92</v>
      </c>
      <c r="AV182" s="15" t="s">
        <v>161</v>
      </c>
      <c r="AW182" s="15" t="s">
        <v>36</v>
      </c>
      <c r="AX182" s="15" t="s">
        <v>90</v>
      </c>
      <c r="AY182" s="272" t="s">
        <v>153</v>
      </c>
    </row>
    <row r="183" s="2" customFormat="1" ht="37.8" customHeight="1">
      <c r="A183" s="39"/>
      <c r="B183" s="40"/>
      <c r="C183" s="227" t="s">
        <v>219</v>
      </c>
      <c r="D183" s="227" t="s">
        <v>156</v>
      </c>
      <c r="E183" s="228" t="s">
        <v>220</v>
      </c>
      <c r="F183" s="229" t="s">
        <v>221</v>
      </c>
      <c r="G183" s="230" t="s">
        <v>159</v>
      </c>
      <c r="H183" s="231">
        <v>553.18600000000004</v>
      </c>
      <c r="I183" s="232"/>
      <c r="J183" s="233">
        <f>ROUND(I183*H183,2)</f>
        <v>0</v>
      </c>
      <c r="K183" s="229" t="s">
        <v>160</v>
      </c>
      <c r="L183" s="45"/>
      <c r="M183" s="234" t="s">
        <v>1</v>
      </c>
      <c r="N183" s="235" t="s">
        <v>48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0.01</v>
      </c>
      <c r="T183" s="237">
        <f>S183*H183</f>
        <v>5.5318600000000009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161</v>
      </c>
      <c r="AT183" s="238" t="s">
        <v>156</v>
      </c>
      <c r="AU183" s="238" t="s">
        <v>92</v>
      </c>
      <c r="AY183" s="18" t="s">
        <v>153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90</v>
      </c>
      <c r="BK183" s="239">
        <f>ROUND(I183*H183,2)</f>
        <v>0</v>
      </c>
      <c r="BL183" s="18" t="s">
        <v>161</v>
      </c>
      <c r="BM183" s="238" t="s">
        <v>222</v>
      </c>
    </row>
    <row r="184" s="13" customFormat="1">
      <c r="A184" s="13"/>
      <c r="B184" s="240"/>
      <c r="C184" s="241"/>
      <c r="D184" s="242" t="s">
        <v>163</v>
      </c>
      <c r="E184" s="243" t="s">
        <v>1</v>
      </c>
      <c r="F184" s="244" t="s">
        <v>223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163</v>
      </c>
      <c r="AU184" s="250" t="s">
        <v>92</v>
      </c>
      <c r="AV184" s="13" t="s">
        <v>90</v>
      </c>
      <c r="AW184" s="13" t="s">
        <v>36</v>
      </c>
      <c r="AX184" s="13" t="s">
        <v>83</v>
      </c>
      <c r="AY184" s="250" t="s">
        <v>153</v>
      </c>
    </row>
    <row r="185" s="13" customFormat="1">
      <c r="A185" s="13"/>
      <c r="B185" s="240"/>
      <c r="C185" s="241"/>
      <c r="D185" s="242" t="s">
        <v>163</v>
      </c>
      <c r="E185" s="243" t="s">
        <v>1</v>
      </c>
      <c r="F185" s="244" t="s">
        <v>165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163</v>
      </c>
      <c r="AU185" s="250" t="s">
        <v>92</v>
      </c>
      <c r="AV185" s="13" t="s">
        <v>90</v>
      </c>
      <c r="AW185" s="13" t="s">
        <v>36</v>
      </c>
      <c r="AX185" s="13" t="s">
        <v>83</v>
      </c>
      <c r="AY185" s="250" t="s">
        <v>153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224</v>
      </c>
      <c r="G186" s="252"/>
      <c r="H186" s="255">
        <v>606.27200000000005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92</v>
      </c>
      <c r="AV186" s="14" t="s">
        <v>92</v>
      </c>
      <c r="AW186" s="14" t="s">
        <v>36</v>
      </c>
      <c r="AX186" s="14" t="s">
        <v>83</v>
      </c>
      <c r="AY186" s="261" t="s">
        <v>153</v>
      </c>
    </row>
    <row r="187" s="14" customFormat="1">
      <c r="A187" s="14"/>
      <c r="B187" s="251"/>
      <c r="C187" s="252"/>
      <c r="D187" s="242" t="s">
        <v>163</v>
      </c>
      <c r="E187" s="253" t="s">
        <v>1</v>
      </c>
      <c r="F187" s="254" t="s">
        <v>225</v>
      </c>
      <c r="G187" s="252"/>
      <c r="H187" s="255">
        <v>-53.085999999999999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163</v>
      </c>
      <c r="AU187" s="261" t="s">
        <v>92</v>
      </c>
      <c r="AV187" s="14" t="s">
        <v>92</v>
      </c>
      <c r="AW187" s="14" t="s">
        <v>36</v>
      </c>
      <c r="AX187" s="14" t="s">
        <v>83</v>
      </c>
      <c r="AY187" s="261" t="s">
        <v>153</v>
      </c>
    </row>
    <row r="188" s="15" customFormat="1">
      <c r="A188" s="15"/>
      <c r="B188" s="262"/>
      <c r="C188" s="263"/>
      <c r="D188" s="242" t="s">
        <v>163</v>
      </c>
      <c r="E188" s="264" t="s">
        <v>1</v>
      </c>
      <c r="F188" s="265" t="s">
        <v>167</v>
      </c>
      <c r="G188" s="263"/>
      <c r="H188" s="266">
        <v>553.18600000000004</v>
      </c>
      <c r="I188" s="267"/>
      <c r="J188" s="263"/>
      <c r="K188" s="263"/>
      <c r="L188" s="268"/>
      <c r="M188" s="269"/>
      <c r="N188" s="270"/>
      <c r="O188" s="270"/>
      <c r="P188" s="270"/>
      <c r="Q188" s="270"/>
      <c r="R188" s="270"/>
      <c r="S188" s="270"/>
      <c r="T188" s="27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2" t="s">
        <v>163</v>
      </c>
      <c r="AU188" s="272" t="s">
        <v>92</v>
      </c>
      <c r="AV188" s="15" t="s">
        <v>161</v>
      </c>
      <c r="AW188" s="15" t="s">
        <v>36</v>
      </c>
      <c r="AX188" s="15" t="s">
        <v>90</v>
      </c>
      <c r="AY188" s="272" t="s">
        <v>153</v>
      </c>
    </row>
    <row r="189" s="12" customFormat="1" ht="22.8" customHeight="1">
      <c r="A189" s="12"/>
      <c r="B189" s="211"/>
      <c r="C189" s="212"/>
      <c r="D189" s="213" t="s">
        <v>82</v>
      </c>
      <c r="E189" s="225" t="s">
        <v>226</v>
      </c>
      <c r="F189" s="225" t="s">
        <v>227</v>
      </c>
      <c r="G189" s="212"/>
      <c r="H189" s="212"/>
      <c r="I189" s="215"/>
      <c r="J189" s="226">
        <f>BK189</f>
        <v>0</v>
      </c>
      <c r="K189" s="212"/>
      <c r="L189" s="217"/>
      <c r="M189" s="218"/>
      <c r="N189" s="219"/>
      <c r="O189" s="219"/>
      <c r="P189" s="220">
        <f>SUM(P190:P197)</f>
        <v>0</v>
      </c>
      <c r="Q189" s="219"/>
      <c r="R189" s="220">
        <f>SUM(R190:R197)</f>
        <v>0</v>
      </c>
      <c r="S189" s="219"/>
      <c r="T189" s="221">
        <f>SUM(T190:T197)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2" t="s">
        <v>90</v>
      </c>
      <c r="AT189" s="223" t="s">
        <v>82</v>
      </c>
      <c r="AU189" s="223" t="s">
        <v>90</v>
      </c>
      <c r="AY189" s="222" t="s">
        <v>153</v>
      </c>
      <c r="BK189" s="224">
        <f>SUM(BK190:BK197)</f>
        <v>0</v>
      </c>
    </row>
    <row r="190" s="2" customFormat="1" ht="16.5" customHeight="1">
      <c r="A190" s="39"/>
      <c r="B190" s="40"/>
      <c r="C190" s="227" t="s">
        <v>8</v>
      </c>
      <c r="D190" s="227" t="s">
        <v>156</v>
      </c>
      <c r="E190" s="228" t="s">
        <v>228</v>
      </c>
      <c r="F190" s="229" t="s">
        <v>229</v>
      </c>
      <c r="G190" s="230" t="s">
        <v>230</v>
      </c>
      <c r="H190" s="231">
        <v>38.380000000000003</v>
      </c>
      <c r="I190" s="232"/>
      <c r="J190" s="233">
        <f>ROUND(I190*H190,2)</f>
        <v>0</v>
      </c>
      <c r="K190" s="229" t="s">
        <v>160</v>
      </c>
      <c r="L190" s="45"/>
      <c r="M190" s="234" t="s">
        <v>1</v>
      </c>
      <c r="N190" s="235" t="s">
        <v>48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161</v>
      </c>
      <c r="AT190" s="238" t="s">
        <v>156</v>
      </c>
      <c r="AU190" s="238" t="s">
        <v>92</v>
      </c>
      <c r="AY190" s="18" t="s">
        <v>153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90</v>
      </c>
      <c r="BK190" s="239">
        <f>ROUND(I190*H190,2)</f>
        <v>0</v>
      </c>
      <c r="BL190" s="18" t="s">
        <v>161</v>
      </c>
      <c r="BM190" s="238" t="s">
        <v>231</v>
      </c>
    </row>
    <row r="191" s="2" customFormat="1" ht="16.5" customHeight="1">
      <c r="A191" s="39"/>
      <c r="B191" s="40"/>
      <c r="C191" s="227" t="s">
        <v>232</v>
      </c>
      <c r="D191" s="227" t="s">
        <v>156</v>
      </c>
      <c r="E191" s="228" t="s">
        <v>233</v>
      </c>
      <c r="F191" s="229" t="s">
        <v>234</v>
      </c>
      <c r="G191" s="230" t="s">
        <v>230</v>
      </c>
      <c r="H191" s="231">
        <v>38.380000000000003</v>
      </c>
      <c r="I191" s="232"/>
      <c r="J191" s="233">
        <f>ROUND(I191*H191,2)</f>
        <v>0</v>
      </c>
      <c r="K191" s="229" t="s">
        <v>160</v>
      </c>
      <c r="L191" s="45"/>
      <c r="M191" s="234" t="s">
        <v>1</v>
      </c>
      <c r="N191" s="235" t="s">
        <v>48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161</v>
      </c>
      <c r="AT191" s="238" t="s">
        <v>156</v>
      </c>
      <c r="AU191" s="238" t="s">
        <v>92</v>
      </c>
      <c r="AY191" s="18" t="s">
        <v>153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90</v>
      </c>
      <c r="BK191" s="239">
        <f>ROUND(I191*H191,2)</f>
        <v>0</v>
      </c>
      <c r="BL191" s="18" t="s">
        <v>161</v>
      </c>
      <c r="BM191" s="238" t="s">
        <v>235</v>
      </c>
    </row>
    <row r="192" s="2" customFormat="1" ht="33" customHeight="1">
      <c r="A192" s="39"/>
      <c r="B192" s="40"/>
      <c r="C192" s="227" t="s">
        <v>236</v>
      </c>
      <c r="D192" s="227" t="s">
        <v>156</v>
      </c>
      <c r="E192" s="228" t="s">
        <v>237</v>
      </c>
      <c r="F192" s="229" t="s">
        <v>238</v>
      </c>
      <c r="G192" s="230" t="s">
        <v>230</v>
      </c>
      <c r="H192" s="231">
        <v>38.380000000000003</v>
      </c>
      <c r="I192" s="232"/>
      <c r="J192" s="233">
        <f>ROUND(I192*H192,2)</f>
        <v>0</v>
      </c>
      <c r="K192" s="229" t="s">
        <v>160</v>
      </c>
      <c r="L192" s="45"/>
      <c r="M192" s="234" t="s">
        <v>1</v>
      </c>
      <c r="N192" s="235" t="s">
        <v>48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161</v>
      </c>
      <c r="AT192" s="238" t="s">
        <v>156</v>
      </c>
      <c r="AU192" s="238" t="s">
        <v>92</v>
      </c>
      <c r="AY192" s="18" t="s">
        <v>153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90</v>
      </c>
      <c r="BK192" s="239">
        <f>ROUND(I192*H192,2)</f>
        <v>0</v>
      </c>
      <c r="BL192" s="18" t="s">
        <v>161</v>
      </c>
      <c r="BM192" s="238" t="s">
        <v>239</v>
      </c>
    </row>
    <row r="193" s="2" customFormat="1" ht="33" customHeight="1">
      <c r="A193" s="39"/>
      <c r="B193" s="40"/>
      <c r="C193" s="227" t="s">
        <v>240</v>
      </c>
      <c r="D193" s="227" t="s">
        <v>156</v>
      </c>
      <c r="E193" s="228" t="s">
        <v>241</v>
      </c>
      <c r="F193" s="229" t="s">
        <v>242</v>
      </c>
      <c r="G193" s="230" t="s">
        <v>230</v>
      </c>
      <c r="H193" s="231">
        <v>38.380000000000003</v>
      </c>
      <c r="I193" s="232"/>
      <c r="J193" s="233">
        <f>ROUND(I193*H193,2)</f>
        <v>0</v>
      </c>
      <c r="K193" s="229" t="s">
        <v>160</v>
      </c>
      <c r="L193" s="45"/>
      <c r="M193" s="234" t="s">
        <v>1</v>
      </c>
      <c r="N193" s="235" t="s">
        <v>48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161</v>
      </c>
      <c r="AT193" s="238" t="s">
        <v>156</v>
      </c>
      <c r="AU193" s="238" t="s">
        <v>92</v>
      </c>
      <c r="AY193" s="18" t="s">
        <v>153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90</v>
      </c>
      <c r="BK193" s="239">
        <f>ROUND(I193*H193,2)</f>
        <v>0</v>
      </c>
      <c r="BL193" s="18" t="s">
        <v>161</v>
      </c>
      <c r="BM193" s="238" t="s">
        <v>243</v>
      </c>
    </row>
    <row r="194" s="2" customFormat="1" ht="24.15" customHeight="1">
      <c r="A194" s="39"/>
      <c r="B194" s="40"/>
      <c r="C194" s="227" t="s">
        <v>244</v>
      </c>
      <c r="D194" s="227" t="s">
        <v>156</v>
      </c>
      <c r="E194" s="228" t="s">
        <v>245</v>
      </c>
      <c r="F194" s="229" t="s">
        <v>246</v>
      </c>
      <c r="G194" s="230" t="s">
        <v>230</v>
      </c>
      <c r="H194" s="231">
        <v>38.380000000000003</v>
      </c>
      <c r="I194" s="232"/>
      <c r="J194" s="233">
        <f>ROUND(I194*H194,2)</f>
        <v>0</v>
      </c>
      <c r="K194" s="229" t="s">
        <v>160</v>
      </c>
      <c r="L194" s="45"/>
      <c r="M194" s="234" t="s">
        <v>1</v>
      </c>
      <c r="N194" s="235" t="s">
        <v>48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161</v>
      </c>
      <c r="AT194" s="238" t="s">
        <v>156</v>
      </c>
      <c r="AU194" s="238" t="s">
        <v>92</v>
      </c>
      <c r="AY194" s="18" t="s">
        <v>153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90</v>
      </c>
      <c r="BK194" s="239">
        <f>ROUND(I194*H194,2)</f>
        <v>0</v>
      </c>
      <c r="BL194" s="18" t="s">
        <v>161</v>
      </c>
      <c r="BM194" s="238" t="s">
        <v>247</v>
      </c>
    </row>
    <row r="195" s="2" customFormat="1" ht="24.15" customHeight="1">
      <c r="A195" s="39"/>
      <c r="B195" s="40"/>
      <c r="C195" s="227" t="s">
        <v>248</v>
      </c>
      <c r="D195" s="227" t="s">
        <v>156</v>
      </c>
      <c r="E195" s="228" t="s">
        <v>249</v>
      </c>
      <c r="F195" s="229" t="s">
        <v>250</v>
      </c>
      <c r="G195" s="230" t="s">
        <v>230</v>
      </c>
      <c r="H195" s="231">
        <v>729.22000000000003</v>
      </c>
      <c r="I195" s="232"/>
      <c r="J195" s="233">
        <f>ROUND(I195*H195,2)</f>
        <v>0</v>
      </c>
      <c r="K195" s="229" t="s">
        <v>160</v>
      </c>
      <c r="L195" s="45"/>
      <c r="M195" s="234" t="s">
        <v>1</v>
      </c>
      <c r="N195" s="235" t="s">
        <v>48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161</v>
      </c>
      <c r="AT195" s="238" t="s">
        <v>156</v>
      </c>
      <c r="AU195" s="238" t="s">
        <v>92</v>
      </c>
      <c r="AY195" s="18" t="s">
        <v>153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90</v>
      </c>
      <c r="BK195" s="239">
        <f>ROUND(I195*H195,2)</f>
        <v>0</v>
      </c>
      <c r="BL195" s="18" t="s">
        <v>161</v>
      </c>
      <c r="BM195" s="238" t="s">
        <v>251</v>
      </c>
    </row>
    <row r="196" s="14" customFormat="1">
      <c r="A196" s="14"/>
      <c r="B196" s="251"/>
      <c r="C196" s="252"/>
      <c r="D196" s="242" t="s">
        <v>163</v>
      </c>
      <c r="E196" s="252"/>
      <c r="F196" s="254" t="s">
        <v>252</v>
      </c>
      <c r="G196" s="252"/>
      <c r="H196" s="255">
        <v>729.22000000000003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92</v>
      </c>
      <c r="AV196" s="14" t="s">
        <v>92</v>
      </c>
      <c r="AW196" s="14" t="s">
        <v>4</v>
      </c>
      <c r="AX196" s="14" t="s">
        <v>90</v>
      </c>
      <c r="AY196" s="261" t="s">
        <v>153</v>
      </c>
    </row>
    <row r="197" s="2" customFormat="1" ht="33" customHeight="1">
      <c r="A197" s="39"/>
      <c r="B197" s="40"/>
      <c r="C197" s="227" t="s">
        <v>253</v>
      </c>
      <c r="D197" s="227" t="s">
        <v>156</v>
      </c>
      <c r="E197" s="228" t="s">
        <v>254</v>
      </c>
      <c r="F197" s="229" t="s">
        <v>255</v>
      </c>
      <c r="G197" s="230" t="s">
        <v>230</v>
      </c>
      <c r="H197" s="231">
        <v>38.380000000000003</v>
      </c>
      <c r="I197" s="232"/>
      <c r="J197" s="233">
        <f>ROUND(I197*H197,2)</f>
        <v>0</v>
      </c>
      <c r="K197" s="229" t="s">
        <v>160</v>
      </c>
      <c r="L197" s="45"/>
      <c r="M197" s="234" t="s">
        <v>1</v>
      </c>
      <c r="N197" s="235" t="s">
        <v>48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161</v>
      </c>
      <c r="AT197" s="238" t="s">
        <v>156</v>
      </c>
      <c r="AU197" s="238" t="s">
        <v>92</v>
      </c>
      <c r="AY197" s="18" t="s">
        <v>153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90</v>
      </c>
      <c r="BK197" s="239">
        <f>ROUND(I197*H197,2)</f>
        <v>0</v>
      </c>
      <c r="BL197" s="18" t="s">
        <v>161</v>
      </c>
      <c r="BM197" s="238" t="s">
        <v>256</v>
      </c>
    </row>
    <row r="198" s="12" customFormat="1" ht="25.92" customHeight="1">
      <c r="A198" s="12"/>
      <c r="B198" s="211"/>
      <c r="C198" s="212"/>
      <c r="D198" s="213" t="s">
        <v>82</v>
      </c>
      <c r="E198" s="214" t="s">
        <v>257</v>
      </c>
      <c r="F198" s="214" t="s">
        <v>258</v>
      </c>
      <c r="G198" s="212"/>
      <c r="H198" s="212"/>
      <c r="I198" s="215"/>
      <c r="J198" s="216">
        <f>BK198</f>
        <v>0</v>
      </c>
      <c r="K198" s="212"/>
      <c r="L198" s="217"/>
      <c r="M198" s="218"/>
      <c r="N198" s="219"/>
      <c r="O198" s="219"/>
      <c r="P198" s="220">
        <f>P199+P205+P227+P229+P235+P241+P253+P259+P265</f>
        <v>0</v>
      </c>
      <c r="Q198" s="219"/>
      <c r="R198" s="220">
        <f>R199+R205+R227+R229+R235+R241+R253+R259+R265</f>
        <v>0.83438599999999996</v>
      </c>
      <c r="S198" s="219"/>
      <c r="T198" s="221">
        <f>T199+T205+T227+T229+T235+T241+T253+T259+T265</f>
        <v>10.76376666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2" t="s">
        <v>92</v>
      </c>
      <c r="AT198" s="223" t="s">
        <v>82</v>
      </c>
      <c r="AU198" s="223" t="s">
        <v>83</v>
      </c>
      <c r="AY198" s="222" t="s">
        <v>153</v>
      </c>
      <c r="BK198" s="224">
        <f>BK199+BK205+BK227+BK229+BK235+BK241+BK253+BK259+BK265</f>
        <v>0</v>
      </c>
    </row>
    <row r="199" s="12" customFormat="1" ht="22.8" customHeight="1">
      <c r="A199" s="12"/>
      <c r="B199" s="211"/>
      <c r="C199" s="212"/>
      <c r="D199" s="213" t="s">
        <v>82</v>
      </c>
      <c r="E199" s="225" t="s">
        <v>259</v>
      </c>
      <c r="F199" s="225" t="s">
        <v>260</v>
      </c>
      <c r="G199" s="212"/>
      <c r="H199" s="212"/>
      <c r="I199" s="215"/>
      <c r="J199" s="226">
        <f>BK199</f>
        <v>0</v>
      </c>
      <c r="K199" s="212"/>
      <c r="L199" s="217"/>
      <c r="M199" s="218"/>
      <c r="N199" s="219"/>
      <c r="O199" s="219"/>
      <c r="P199" s="220">
        <f>SUM(P200:P204)</f>
        <v>0</v>
      </c>
      <c r="Q199" s="219"/>
      <c r="R199" s="220">
        <f>SUM(R200:R204)</f>
        <v>0</v>
      </c>
      <c r="S199" s="219"/>
      <c r="T199" s="221">
        <f>SUM(T200:T204)</f>
        <v>3.1653000000000002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2" t="s">
        <v>92</v>
      </c>
      <c r="AT199" s="223" t="s">
        <v>82</v>
      </c>
      <c r="AU199" s="223" t="s">
        <v>90</v>
      </c>
      <c r="AY199" s="222" t="s">
        <v>153</v>
      </c>
      <c r="BK199" s="224">
        <f>SUM(BK200:BK204)</f>
        <v>0</v>
      </c>
    </row>
    <row r="200" s="2" customFormat="1" ht="24.15" customHeight="1">
      <c r="A200" s="39"/>
      <c r="B200" s="40"/>
      <c r="C200" s="227" t="s">
        <v>261</v>
      </c>
      <c r="D200" s="227" t="s">
        <v>156</v>
      </c>
      <c r="E200" s="228" t="s">
        <v>262</v>
      </c>
      <c r="F200" s="229" t="s">
        <v>263</v>
      </c>
      <c r="G200" s="230" t="s">
        <v>159</v>
      </c>
      <c r="H200" s="231">
        <v>105.51000000000001</v>
      </c>
      <c r="I200" s="232"/>
      <c r="J200" s="233">
        <f>ROUND(I200*H200,2)</f>
        <v>0</v>
      </c>
      <c r="K200" s="229" t="s">
        <v>160</v>
      </c>
      <c r="L200" s="45"/>
      <c r="M200" s="234" t="s">
        <v>1</v>
      </c>
      <c r="N200" s="235" t="s">
        <v>48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0.029999999999999999</v>
      </c>
      <c r="T200" s="237">
        <f>S200*H200</f>
        <v>3.1653000000000002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244</v>
      </c>
      <c r="AT200" s="238" t="s">
        <v>156</v>
      </c>
      <c r="AU200" s="238" t="s">
        <v>92</v>
      </c>
      <c r="AY200" s="18" t="s">
        <v>153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90</v>
      </c>
      <c r="BK200" s="239">
        <f>ROUND(I200*H200,2)</f>
        <v>0</v>
      </c>
      <c r="BL200" s="18" t="s">
        <v>244</v>
      </c>
      <c r="BM200" s="238" t="s">
        <v>264</v>
      </c>
    </row>
    <row r="201" s="13" customFormat="1">
      <c r="A201" s="13"/>
      <c r="B201" s="240"/>
      <c r="C201" s="241"/>
      <c r="D201" s="242" t="s">
        <v>163</v>
      </c>
      <c r="E201" s="243" t="s">
        <v>1</v>
      </c>
      <c r="F201" s="244" t="s">
        <v>265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163</v>
      </c>
      <c r="AU201" s="250" t="s">
        <v>92</v>
      </c>
      <c r="AV201" s="13" t="s">
        <v>90</v>
      </c>
      <c r="AW201" s="13" t="s">
        <v>36</v>
      </c>
      <c r="AX201" s="13" t="s">
        <v>83</v>
      </c>
      <c r="AY201" s="250" t="s">
        <v>153</v>
      </c>
    </row>
    <row r="202" s="13" customFormat="1">
      <c r="A202" s="13"/>
      <c r="B202" s="240"/>
      <c r="C202" s="241"/>
      <c r="D202" s="242" t="s">
        <v>163</v>
      </c>
      <c r="E202" s="243" t="s">
        <v>1</v>
      </c>
      <c r="F202" s="244" t="s">
        <v>266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163</v>
      </c>
      <c r="AU202" s="250" t="s">
        <v>92</v>
      </c>
      <c r="AV202" s="13" t="s">
        <v>90</v>
      </c>
      <c r="AW202" s="13" t="s">
        <v>36</v>
      </c>
      <c r="AX202" s="13" t="s">
        <v>83</v>
      </c>
      <c r="AY202" s="250" t="s">
        <v>153</v>
      </c>
    </row>
    <row r="203" s="14" customFormat="1">
      <c r="A203" s="14"/>
      <c r="B203" s="251"/>
      <c r="C203" s="252"/>
      <c r="D203" s="242" t="s">
        <v>163</v>
      </c>
      <c r="E203" s="253" t="s">
        <v>1</v>
      </c>
      <c r="F203" s="254" t="s">
        <v>267</v>
      </c>
      <c r="G203" s="252"/>
      <c r="H203" s="255">
        <v>105.51000000000001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92</v>
      </c>
      <c r="AV203" s="14" t="s">
        <v>92</v>
      </c>
      <c r="AW203" s="14" t="s">
        <v>36</v>
      </c>
      <c r="AX203" s="14" t="s">
        <v>83</v>
      </c>
      <c r="AY203" s="261" t="s">
        <v>153</v>
      </c>
    </row>
    <row r="204" s="15" customFormat="1">
      <c r="A204" s="15"/>
      <c r="B204" s="262"/>
      <c r="C204" s="263"/>
      <c r="D204" s="242" t="s">
        <v>163</v>
      </c>
      <c r="E204" s="264" t="s">
        <v>1</v>
      </c>
      <c r="F204" s="265" t="s">
        <v>167</v>
      </c>
      <c r="G204" s="263"/>
      <c r="H204" s="266">
        <v>105.51000000000001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2" t="s">
        <v>163</v>
      </c>
      <c r="AU204" s="272" t="s">
        <v>92</v>
      </c>
      <c r="AV204" s="15" t="s">
        <v>161</v>
      </c>
      <c r="AW204" s="15" t="s">
        <v>36</v>
      </c>
      <c r="AX204" s="15" t="s">
        <v>90</v>
      </c>
      <c r="AY204" s="272" t="s">
        <v>153</v>
      </c>
    </row>
    <row r="205" s="12" customFormat="1" ht="22.8" customHeight="1">
      <c r="A205" s="12"/>
      <c r="B205" s="211"/>
      <c r="C205" s="212"/>
      <c r="D205" s="213" t="s">
        <v>82</v>
      </c>
      <c r="E205" s="225" t="s">
        <v>268</v>
      </c>
      <c r="F205" s="225" t="s">
        <v>269</v>
      </c>
      <c r="G205" s="212"/>
      <c r="H205" s="212"/>
      <c r="I205" s="215"/>
      <c r="J205" s="226">
        <f>BK205</f>
        <v>0</v>
      </c>
      <c r="K205" s="212"/>
      <c r="L205" s="217"/>
      <c r="M205" s="218"/>
      <c r="N205" s="219"/>
      <c r="O205" s="219"/>
      <c r="P205" s="220">
        <f>SUM(P206:P226)</f>
        <v>0</v>
      </c>
      <c r="Q205" s="219"/>
      <c r="R205" s="220">
        <f>SUM(R206:R226)</f>
        <v>0</v>
      </c>
      <c r="S205" s="219"/>
      <c r="T205" s="221">
        <f>SUM(T206:T226)</f>
        <v>1.4222680000000001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2" t="s">
        <v>92</v>
      </c>
      <c r="AT205" s="223" t="s">
        <v>82</v>
      </c>
      <c r="AU205" s="223" t="s">
        <v>90</v>
      </c>
      <c r="AY205" s="222" t="s">
        <v>153</v>
      </c>
      <c r="BK205" s="224">
        <f>SUM(BK206:BK226)</f>
        <v>0</v>
      </c>
    </row>
    <row r="206" s="2" customFormat="1" ht="16.5" customHeight="1">
      <c r="A206" s="39"/>
      <c r="B206" s="40"/>
      <c r="C206" s="227" t="s">
        <v>270</v>
      </c>
      <c r="D206" s="227" t="s">
        <v>156</v>
      </c>
      <c r="E206" s="228" t="s">
        <v>271</v>
      </c>
      <c r="F206" s="229" t="s">
        <v>272</v>
      </c>
      <c r="G206" s="230" t="s">
        <v>159</v>
      </c>
      <c r="H206" s="231">
        <v>16.600000000000001</v>
      </c>
      <c r="I206" s="232"/>
      <c r="J206" s="233">
        <f>ROUND(I206*H206,2)</f>
        <v>0</v>
      </c>
      <c r="K206" s="229" t="s">
        <v>160</v>
      </c>
      <c r="L206" s="45"/>
      <c r="M206" s="234" t="s">
        <v>1</v>
      </c>
      <c r="N206" s="235" t="s">
        <v>48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0.01098</v>
      </c>
      <c r="T206" s="237">
        <f>S206*H206</f>
        <v>0.18226800000000001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244</v>
      </c>
      <c r="AT206" s="238" t="s">
        <v>156</v>
      </c>
      <c r="AU206" s="238" t="s">
        <v>92</v>
      </c>
      <c r="AY206" s="18" t="s">
        <v>153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90</v>
      </c>
      <c r="BK206" s="239">
        <f>ROUND(I206*H206,2)</f>
        <v>0</v>
      </c>
      <c r="BL206" s="18" t="s">
        <v>244</v>
      </c>
      <c r="BM206" s="238" t="s">
        <v>273</v>
      </c>
    </row>
    <row r="207" s="13" customFormat="1">
      <c r="A207" s="13"/>
      <c r="B207" s="240"/>
      <c r="C207" s="241"/>
      <c r="D207" s="242" t="s">
        <v>163</v>
      </c>
      <c r="E207" s="243" t="s">
        <v>1</v>
      </c>
      <c r="F207" s="244" t="s">
        <v>274</v>
      </c>
      <c r="G207" s="241"/>
      <c r="H207" s="243" t="s">
        <v>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163</v>
      </c>
      <c r="AU207" s="250" t="s">
        <v>92</v>
      </c>
      <c r="AV207" s="13" t="s">
        <v>90</v>
      </c>
      <c r="AW207" s="13" t="s">
        <v>36</v>
      </c>
      <c r="AX207" s="13" t="s">
        <v>83</v>
      </c>
      <c r="AY207" s="250" t="s">
        <v>153</v>
      </c>
    </row>
    <row r="208" s="13" customFormat="1">
      <c r="A208" s="13"/>
      <c r="B208" s="240"/>
      <c r="C208" s="241"/>
      <c r="D208" s="242" t="s">
        <v>163</v>
      </c>
      <c r="E208" s="243" t="s">
        <v>1</v>
      </c>
      <c r="F208" s="244" t="s">
        <v>165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163</v>
      </c>
      <c r="AU208" s="250" t="s">
        <v>92</v>
      </c>
      <c r="AV208" s="13" t="s">
        <v>90</v>
      </c>
      <c r="AW208" s="13" t="s">
        <v>36</v>
      </c>
      <c r="AX208" s="13" t="s">
        <v>83</v>
      </c>
      <c r="AY208" s="250" t="s">
        <v>153</v>
      </c>
    </row>
    <row r="209" s="14" customFormat="1">
      <c r="A209" s="14"/>
      <c r="B209" s="251"/>
      <c r="C209" s="252"/>
      <c r="D209" s="242" t="s">
        <v>163</v>
      </c>
      <c r="E209" s="253" t="s">
        <v>1</v>
      </c>
      <c r="F209" s="254" t="s">
        <v>275</v>
      </c>
      <c r="G209" s="252"/>
      <c r="H209" s="255">
        <v>16.600000000000001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163</v>
      </c>
      <c r="AU209" s="261" t="s">
        <v>92</v>
      </c>
      <c r="AV209" s="14" t="s">
        <v>92</v>
      </c>
      <c r="AW209" s="14" t="s">
        <v>36</v>
      </c>
      <c r="AX209" s="14" t="s">
        <v>83</v>
      </c>
      <c r="AY209" s="261" t="s">
        <v>153</v>
      </c>
    </row>
    <row r="210" s="15" customFormat="1">
      <c r="A210" s="15"/>
      <c r="B210" s="262"/>
      <c r="C210" s="263"/>
      <c r="D210" s="242" t="s">
        <v>163</v>
      </c>
      <c r="E210" s="264" t="s">
        <v>1</v>
      </c>
      <c r="F210" s="265" t="s">
        <v>167</v>
      </c>
      <c r="G210" s="263"/>
      <c r="H210" s="266">
        <v>16.600000000000001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2" t="s">
        <v>163</v>
      </c>
      <c r="AU210" s="272" t="s">
        <v>92</v>
      </c>
      <c r="AV210" s="15" t="s">
        <v>161</v>
      </c>
      <c r="AW210" s="15" t="s">
        <v>36</v>
      </c>
      <c r="AX210" s="15" t="s">
        <v>90</v>
      </c>
      <c r="AY210" s="272" t="s">
        <v>153</v>
      </c>
    </row>
    <row r="211" s="2" customFormat="1" ht="24.15" customHeight="1">
      <c r="A211" s="39"/>
      <c r="B211" s="40"/>
      <c r="C211" s="227" t="s">
        <v>7</v>
      </c>
      <c r="D211" s="227" t="s">
        <v>156</v>
      </c>
      <c r="E211" s="228" t="s">
        <v>276</v>
      </c>
      <c r="F211" s="229" t="s">
        <v>277</v>
      </c>
      <c r="G211" s="230" t="s">
        <v>159</v>
      </c>
      <c r="H211" s="231">
        <v>16.600000000000001</v>
      </c>
      <c r="I211" s="232"/>
      <c r="J211" s="233">
        <f>ROUND(I211*H211,2)</f>
        <v>0</v>
      </c>
      <c r="K211" s="229" t="s">
        <v>160</v>
      </c>
      <c r="L211" s="45"/>
      <c r="M211" s="234" t="s">
        <v>1</v>
      </c>
      <c r="N211" s="235" t="s">
        <v>48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0.0080000000000000002</v>
      </c>
      <c r="T211" s="237">
        <f>S211*H211</f>
        <v>0.1328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244</v>
      </c>
      <c r="AT211" s="238" t="s">
        <v>156</v>
      </c>
      <c r="AU211" s="238" t="s">
        <v>92</v>
      </c>
      <c r="AY211" s="18" t="s">
        <v>153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90</v>
      </c>
      <c r="BK211" s="239">
        <f>ROUND(I211*H211,2)</f>
        <v>0</v>
      </c>
      <c r="BL211" s="18" t="s">
        <v>244</v>
      </c>
      <c r="BM211" s="238" t="s">
        <v>278</v>
      </c>
    </row>
    <row r="212" s="2" customFormat="1" ht="24.15" customHeight="1">
      <c r="A212" s="39"/>
      <c r="B212" s="40"/>
      <c r="C212" s="227" t="s">
        <v>279</v>
      </c>
      <c r="D212" s="227" t="s">
        <v>156</v>
      </c>
      <c r="E212" s="228" t="s">
        <v>280</v>
      </c>
      <c r="F212" s="229" t="s">
        <v>281</v>
      </c>
      <c r="G212" s="230" t="s">
        <v>282</v>
      </c>
      <c r="H212" s="231">
        <v>7</v>
      </c>
      <c r="I212" s="232"/>
      <c r="J212" s="233">
        <f>ROUND(I212*H212,2)</f>
        <v>0</v>
      </c>
      <c r="K212" s="229" t="s">
        <v>160</v>
      </c>
      <c r="L212" s="45"/>
      <c r="M212" s="234" t="s">
        <v>1</v>
      </c>
      <c r="N212" s="235" t="s">
        <v>48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0.024</v>
      </c>
      <c r="T212" s="237">
        <f>S212*H212</f>
        <v>0.16800000000000001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244</v>
      </c>
      <c r="AT212" s="238" t="s">
        <v>156</v>
      </c>
      <c r="AU212" s="238" t="s">
        <v>92</v>
      </c>
      <c r="AY212" s="18" t="s">
        <v>153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90</v>
      </c>
      <c r="BK212" s="239">
        <f>ROUND(I212*H212,2)</f>
        <v>0</v>
      </c>
      <c r="BL212" s="18" t="s">
        <v>244</v>
      </c>
      <c r="BM212" s="238" t="s">
        <v>283</v>
      </c>
    </row>
    <row r="213" s="13" customFormat="1">
      <c r="A213" s="13"/>
      <c r="B213" s="240"/>
      <c r="C213" s="241"/>
      <c r="D213" s="242" t="s">
        <v>163</v>
      </c>
      <c r="E213" s="243" t="s">
        <v>1</v>
      </c>
      <c r="F213" s="244" t="s">
        <v>284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163</v>
      </c>
      <c r="AU213" s="250" t="s">
        <v>92</v>
      </c>
      <c r="AV213" s="13" t="s">
        <v>90</v>
      </c>
      <c r="AW213" s="13" t="s">
        <v>36</v>
      </c>
      <c r="AX213" s="13" t="s">
        <v>83</v>
      </c>
      <c r="AY213" s="250" t="s">
        <v>153</v>
      </c>
    </row>
    <row r="214" s="13" customFormat="1">
      <c r="A214" s="13"/>
      <c r="B214" s="240"/>
      <c r="C214" s="241"/>
      <c r="D214" s="242" t="s">
        <v>163</v>
      </c>
      <c r="E214" s="243" t="s">
        <v>1</v>
      </c>
      <c r="F214" s="244" t="s">
        <v>165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163</v>
      </c>
      <c r="AU214" s="250" t="s">
        <v>92</v>
      </c>
      <c r="AV214" s="13" t="s">
        <v>90</v>
      </c>
      <c r="AW214" s="13" t="s">
        <v>36</v>
      </c>
      <c r="AX214" s="13" t="s">
        <v>83</v>
      </c>
      <c r="AY214" s="250" t="s">
        <v>153</v>
      </c>
    </row>
    <row r="215" s="14" customFormat="1">
      <c r="A215" s="14"/>
      <c r="B215" s="251"/>
      <c r="C215" s="252"/>
      <c r="D215" s="242" t="s">
        <v>163</v>
      </c>
      <c r="E215" s="253" t="s">
        <v>1</v>
      </c>
      <c r="F215" s="254" t="s">
        <v>196</v>
      </c>
      <c r="G215" s="252"/>
      <c r="H215" s="255">
        <v>7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163</v>
      </c>
      <c r="AU215" s="261" t="s">
        <v>92</v>
      </c>
      <c r="AV215" s="14" t="s">
        <v>92</v>
      </c>
      <c r="AW215" s="14" t="s">
        <v>36</v>
      </c>
      <c r="AX215" s="14" t="s">
        <v>83</v>
      </c>
      <c r="AY215" s="261" t="s">
        <v>153</v>
      </c>
    </row>
    <row r="216" s="15" customFormat="1">
      <c r="A216" s="15"/>
      <c r="B216" s="262"/>
      <c r="C216" s="263"/>
      <c r="D216" s="242" t="s">
        <v>163</v>
      </c>
      <c r="E216" s="264" t="s">
        <v>1</v>
      </c>
      <c r="F216" s="265" t="s">
        <v>167</v>
      </c>
      <c r="G216" s="263"/>
      <c r="H216" s="266">
        <v>7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2" t="s">
        <v>163</v>
      </c>
      <c r="AU216" s="272" t="s">
        <v>92</v>
      </c>
      <c r="AV216" s="15" t="s">
        <v>161</v>
      </c>
      <c r="AW216" s="15" t="s">
        <v>36</v>
      </c>
      <c r="AX216" s="15" t="s">
        <v>90</v>
      </c>
      <c r="AY216" s="272" t="s">
        <v>153</v>
      </c>
    </row>
    <row r="217" s="2" customFormat="1" ht="24.15" customHeight="1">
      <c r="A217" s="39"/>
      <c r="B217" s="40"/>
      <c r="C217" s="227" t="s">
        <v>285</v>
      </c>
      <c r="D217" s="227" t="s">
        <v>156</v>
      </c>
      <c r="E217" s="228" t="s">
        <v>286</v>
      </c>
      <c r="F217" s="229" t="s">
        <v>287</v>
      </c>
      <c r="G217" s="230" t="s">
        <v>282</v>
      </c>
      <c r="H217" s="231">
        <v>2</v>
      </c>
      <c r="I217" s="232"/>
      <c r="J217" s="233">
        <f>ROUND(I217*H217,2)</f>
        <v>0</v>
      </c>
      <c r="K217" s="229" t="s">
        <v>160</v>
      </c>
      <c r="L217" s="45"/>
      <c r="M217" s="234" t="s">
        <v>1</v>
      </c>
      <c r="N217" s="235" t="s">
        <v>48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0.028000000000000001</v>
      </c>
      <c r="T217" s="237">
        <f>S217*H217</f>
        <v>0.056000000000000001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244</v>
      </c>
      <c r="AT217" s="238" t="s">
        <v>156</v>
      </c>
      <c r="AU217" s="238" t="s">
        <v>92</v>
      </c>
      <c r="AY217" s="18" t="s">
        <v>153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90</v>
      </c>
      <c r="BK217" s="239">
        <f>ROUND(I217*H217,2)</f>
        <v>0</v>
      </c>
      <c r="BL217" s="18" t="s">
        <v>244</v>
      </c>
      <c r="BM217" s="238" t="s">
        <v>288</v>
      </c>
    </row>
    <row r="218" s="13" customFormat="1">
      <c r="A218" s="13"/>
      <c r="B218" s="240"/>
      <c r="C218" s="241"/>
      <c r="D218" s="242" t="s">
        <v>163</v>
      </c>
      <c r="E218" s="243" t="s">
        <v>1</v>
      </c>
      <c r="F218" s="244" t="s">
        <v>284</v>
      </c>
      <c r="G218" s="241"/>
      <c r="H218" s="243" t="s">
        <v>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163</v>
      </c>
      <c r="AU218" s="250" t="s">
        <v>92</v>
      </c>
      <c r="AV218" s="13" t="s">
        <v>90</v>
      </c>
      <c r="AW218" s="13" t="s">
        <v>36</v>
      </c>
      <c r="AX218" s="13" t="s">
        <v>83</v>
      </c>
      <c r="AY218" s="250" t="s">
        <v>153</v>
      </c>
    </row>
    <row r="219" s="13" customFormat="1">
      <c r="A219" s="13"/>
      <c r="B219" s="240"/>
      <c r="C219" s="241"/>
      <c r="D219" s="242" t="s">
        <v>163</v>
      </c>
      <c r="E219" s="243" t="s">
        <v>1</v>
      </c>
      <c r="F219" s="244" t="s">
        <v>165</v>
      </c>
      <c r="G219" s="241"/>
      <c r="H219" s="243" t="s">
        <v>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163</v>
      </c>
      <c r="AU219" s="250" t="s">
        <v>92</v>
      </c>
      <c r="AV219" s="13" t="s">
        <v>90</v>
      </c>
      <c r="AW219" s="13" t="s">
        <v>36</v>
      </c>
      <c r="AX219" s="13" t="s">
        <v>83</v>
      </c>
      <c r="AY219" s="250" t="s">
        <v>153</v>
      </c>
    </row>
    <row r="220" s="14" customFormat="1">
      <c r="A220" s="14"/>
      <c r="B220" s="251"/>
      <c r="C220" s="252"/>
      <c r="D220" s="242" t="s">
        <v>163</v>
      </c>
      <c r="E220" s="253" t="s">
        <v>1</v>
      </c>
      <c r="F220" s="254" t="s">
        <v>92</v>
      </c>
      <c r="G220" s="252"/>
      <c r="H220" s="255">
        <v>2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163</v>
      </c>
      <c r="AU220" s="261" t="s">
        <v>92</v>
      </c>
      <c r="AV220" s="14" t="s">
        <v>92</v>
      </c>
      <c r="AW220" s="14" t="s">
        <v>36</v>
      </c>
      <c r="AX220" s="14" t="s">
        <v>83</v>
      </c>
      <c r="AY220" s="261" t="s">
        <v>153</v>
      </c>
    </row>
    <row r="221" s="15" customFormat="1">
      <c r="A221" s="15"/>
      <c r="B221" s="262"/>
      <c r="C221" s="263"/>
      <c r="D221" s="242" t="s">
        <v>163</v>
      </c>
      <c r="E221" s="264" t="s">
        <v>1</v>
      </c>
      <c r="F221" s="265" t="s">
        <v>167</v>
      </c>
      <c r="G221" s="263"/>
      <c r="H221" s="266">
        <v>2</v>
      </c>
      <c r="I221" s="267"/>
      <c r="J221" s="263"/>
      <c r="K221" s="263"/>
      <c r="L221" s="268"/>
      <c r="M221" s="269"/>
      <c r="N221" s="270"/>
      <c r="O221" s="270"/>
      <c r="P221" s="270"/>
      <c r="Q221" s="270"/>
      <c r="R221" s="270"/>
      <c r="S221" s="270"/>
      <c r="T221" s="27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2" t="s">
        <v>163</v>
      </c>
      <c r="AU221" s="272" t="s">
        <v>92</v>
      </c>
      <c r="AV221" s="15" t="s">
        <v>161</v>
      </c>
      <c r="AW221" s="15" t="s">
        <v>36</v>
      </c>
      <c r="AX221" s="15" t="s">
        <v>90</v>
      </c>
      <c r="AY221" s="272" t="s">
        <v>153</v>
      </c>
    </row>
    <row r="222" s="2" customFormat="1" ht="24.15" customHeight="1">
      <c r="A222" s="39"/>
      <c r="B222" s="40"/>
      <c r="C222" s="227" t="s">
        <v>289</v>
      </c>
      <c r="D222" s="227" t="s">
        <v>156</v>
      </c>
      <c r="E222" s="228" t="s">
        <v>290</v>
      </c>
      <c r="F222" s="229" t="s">
        <v>291</v>
      </c>
      <c r="G222" s="230" t="s">
        <v>282</v>
      </c>
      <c r="H222" s="231">
        <v>8</v>
      </c>
      <c r="I222" s="232"/>
      <c r="J222" s="233">
        <f>ROUND(I222*H222,2)</f>
        <v>0</v>
      </c>
      <c r="K222" s="229" t="s">
        <v>160</v>
      </c>
      <c r="L222" s="45"/>
      <c r="M222" s="234" t="s">
        <v>1</v>
      </c>
      <c r="N222" s="235" t="s">
        <v>48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0.1104</v>
      </c>
      <c r="T222" s="237">
        <f>S222*H222</f>
        <v>0.88319999999999999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244</v>
      </c>
      <c r="AT222" s="238" t="s">
        <v>156</v>
      </c>
      <c r="AU222" s="238" t="s">
        <v>92</v>
      </c>
      <c r="AY222" s="18" t="s">
        <v>153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90</v>
      </c>
      <c r="BK222" s="239">
        <f>ROUND(I222*H222,2)</f>
        <v>0</v>
      </c>
      <c r="BL222" s="18" t="s">
        <v>244</v>
      </c>
      <c r="BM222" s="238" t="s">
        <v>292</v>
      </c>
    </row>
    <row r="223" s="13" customFormat="1">
      <c r="A223" s="13"/>
      <c r="B223" s="240"/>
      <c r="C223" s="241"/>
      <c r="D223" s="242" t="s">
        <v>163</v>
      </c>
      <c r="E223" s="243" t="s">
        <v>1</v>
      </c>
      <c r="F223" s="244" t="s">
        <v>293</v>
      </c>
      <c r="G223" s="241"/>
      <c r="H223" s="243" t="s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163</v>
      </c>
      <c r="AU223" s="250" t="s">
        <v>92</v>
      </c>
      <c r="AV223" s="13" t="s">
        <v>90</v>
      </c>
      <c r="AW223" s="13" t="s">
        <v>36</v>
      </c>
      <c r="AX223" s="13" t="s">
        <v>83</v>
      </c>
      <c r="AY223" s="250" t="s">
        <v>153</v>
      </c>
    </row>
    <row r="224" s="13" customFormat="1">
      <c r="A224" s="13"/>
      <c r="B224" s="240"/>
      <c r="C224" s="241"/>
      <c r="D224" s="242" t="s">
        <v>163</v>
      </c>
      <c r="E224" s="243" t="s">
        <v>1</v>
      </c>
      <c r="F224" s="244" t="s">
        <v>165</v>
      </c>
      <c r="G224" s="241"/>
      <c r="H224" s="243" t="s">
        <v>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163</v>
      </c>
      <c r="AU224" s="250" t="s">
        <v>92</v>
      </c>
      <c r="AV224" s="13" t="s">
        <v>90</v>
      </c>
      <c r="AW224" s="13" t="s">
        <v>36</v>
      </c>
      <c r="AX224" s="13" t="s">
        <v>83</v>
      </c>
      <c r="AY224" s="250" t="s">
        <v>153</v>
      </c>
    </row>
    <row r="225" s="14" customFormat="1">
      <c r="A225" s="14"/>
      <c r="B225" s="251"/>
      <c r="C225" s="252"/>
      <c r="D225" s="242" t="s">
        <v>163</v>
      </c>
      <c r="E225" s="253" t="s">
        <v>1</v>
      </c>
      <c r="F225" s="254" t="s">
        <v>202</v>
      </c>
      <c r="G225" s="252"/>
      <c r="H225" s="255">
        <v>8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163</v>
      </c>
      <c r="AU225" s="261" t="s">
        <v>92</v>
      </c>
      <c r="AV225" s="14" t="s">
        <v>92</v>
      </c>
      <c r="AW225" s="14" t="s">
        <v>36</v>
      </c>
      <c r="AX225" s="14" t="s">
        <v>83</v>
      </c>
      <c r="AY225" s="261" t="s">
        <v>153</v>
      </c>
    </row>
    <row r="226" s="15" customFormat="1">
      <c r="A226" s="15"/>
      <c r="B226" s="262"/>
      <c r="C226" s="263"/>
      <c r="D226" s="242" t="s">
        <v>163</v>
      </c>
      <c r="E226" s="264" t="s">
        <v>1</v>
      </c>
      <c r="F226" s="265" t="s">
        <v>167</v>
      </c>
      <c r="G226" s="263"/>
      <c r="H226" s="266">
        <v>8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2" t="s">
        <v>163</v>
      </c>
      <c r="AU226" s="272" t="s">
        <v>92</v>
      </c>
      <c r="AV226" s="15" t="s">
        <v>161</v>
      </c>
      <c r="AW226" s="15" t="s">
        <v>36</v>
      </c>
      <c r="AX226" s="15" t="s">
        <v>90</v>
      </c>
      <c r="AY226" s="272" t="s">
        <v>153</v>
      </c>
    </row>
    <row r="227" s="12" customFormat="1" ht="22.8" customHeight="1">
      <c r="A227" s="12"/>
      <c r="B227" s="211"/>
      <c r="C227" s="212"/>
      <c r="D227" s="213" t="s">
        <v>82</v>
      </c>
      <c r="E227" s="225" t="s">
        <v>294</v>
      </c>
      <c r="F227" s="225" t="s">
        <v>295</v>
      </c>
      <c r="G227" s="212"/>
      <c r="H227" s="212"/>
      <c r="I227" s="215"/>
      <c r="J227" s="226">
        <f>BK227</f>
        <v>0</v>
      </c>
      <c r="K227" s="212"/>
      <c r="L227" s="217"/>
      <c r="M227" s="218"/>
      <c r="N227" s="219"/>
      <c r="O227" s="219"/>
      <c r="P227" s="220">
        <f>P228</f>
        <v>0</v>
      </c>
      <c r="Q227" s="219"/>
      <c r="R227" s="220">
        <f>R228</f>
        <v>0</v>
      </c>
      <c r="S227" s="219"/>
      <c r="T227" s="221">
        <f>T228</f>
        <v>0.087999999999999995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2" t="s">
        <v>92</v>
      </c>
      <c r="AT227" s="223" t="s">
        <v>82</v>
      </c>
      <c r="AU227" s="223" t="s">
        <v>90</v>
      </c>
      <c r="AY227" s="222" t="s">
        <v>153</v>
      </c>
      <c r="BK227" s="224">
        <f>BK228</f>
        <v>0</v>
      </c>
    </row>
    <row r="228" s="2" customFormat="1" ht="24.15" customHeight="1">
      <c r="A228" s="39"/>
      <c r="B228" s="40"/>
      <c r="C228" s="227" t="s">
        <v>296</v>
      </c>
      <c r="D228" s="227" t="s">
        <v>156</v>
      </c>
      <c r="E228" s="228" t="s">
        <v>297</v>
      </c>
      <c r="F228" s="229" t="s">
        <v>298</v>
      </c>
      <c r="G228" s="230" t="s">
        <v>299</v>
      </c>
      <c r="H228" s="231">
        <v>5.5</v>
      </c>
      <c r="I228" s="232"/>
      <c r="J228" s="233">
        <f>ROUND(I228*H228,2)</f>
        <v>0</v>
      </c>
      <c r="K228" s="229" t="s">
        <v>160</v>
      </c>
      <c r="L228" s="45"/>
      <c r="M228" s="234" t="s">
        <v>1</v>
      </c>
      <c r="N228" s="235" t="s">
        <v>48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0.016</v>
      </c>
      <c r="T228" s="237">
        <f>S228*H228</f>
        <v>0.087999999999999995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244</v>
      </c>
      <c r="AT228" s="238" t="s">
        <v>156</v>
      </c>
      <c r="AU228" s="238" t="s">
        <v>92</v>
      </c>
      <c r="AY228" s="18" t="s">
        <v>153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90</v>
      </c>
      <c r="BK228" s="239">
        <f>ROUND(I228*H228,2)</f>
        <v>0</v>
      </c>
      <c r="BL228" s="18" t="s">
        <v>244</v>
      </c>
      <c r="BM228" s="238" t="s">
        <v>300</v>
      </c>
    </row>
    <row r="229" s="12" customFormat="1" ht="22.8" customHeight="1">
      <c r="A229" s="12"/>
      <c r="B229" s="211"/>
      <c r="C229" s="212"/>
      <c r="D229" s="213" t="s">
        <v>82</v>
      </c>
      <c r="E229" s="225" t="s">
        <v>301</v>
      </c>
      <c r="F229" s="225" t="s">
        <v>302</v>
      </c>
      <c r="G229" s="212"/>
      <c r="H229" s="212"/>
      <c r="I229" s="215"/>
      <c r="J229" s="226">
        <f>BK229</f>
        <v>0</v>
      </c>
      <c r="K229" s="212"/>
      <c r="L229" s="217"/>
      <c r="M229" s="218"/>
      <c r="N229" s="219"/>
      <c r="O229" s="219"/>
      <c r="P229" s="220">
        <f>SUM(P230:P234)</f>
        <v>0</v>
      </c>
      <c r="Q229" s="219"/>
      <c r="R229" s="220">
        <f>SUM(R230:R234)</f>
        <v>0</v>
      </c>
      <c r="S229" s="219"/>
      <c r="T229" s="221">
        <f>SUM(T230:T234)</f>
        <v>0.57715499999999997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2" t="s">
        <v>92</v>
      </c>
      <c r="AT229" s="223" t="s">
        <v>82</v>
      </c>
      <c r="AU229" s="223" t="s">
        <v>90</v>
      </c>
      <c r="AY229" s="222" t="s">
        <v>153</v>
      </c>
      <c r="BK229" s="224">
        <f>SUM(BK230:BK234)</f>
        <v>0</v>
      </c>
    </row>
    <row r="230" s="2" customFormat="1" ht="16.5" customHeight="1">
      <c r="A230" s="39"/>
      <c r="B230" s="40"/>
      <c r="C230" s="227" t="s">
        <v>303</v>
      </c>
      <c r="D230" s="227" t="s">
        <v>156</v>
      </c>
      <c r="E230" s="228" t="s">
        <v>304</v>
      </c>
      <c r="F230" s="229" t="s">
        <v>305</v>
      </c>
      <c r="G230" s="230" t="s">
        <v>159</v>
      </c>
      <c r="H230" s="231">
        <v>16.350000000000001</v>
      </c>
      <c r="I230" s="232"/>
      <c r="J230" s="233">
        <f>ROUND(I230*H230,2)</f>
        <v>0</v>
      </c>
      <c r="K230" s="229" t="s">
        <v>160</v>
      </c>
      <c r="L230" s="45"/>
      <c r="M230" s="234" t="s">
        <v>1</v>
      </c>
      <c r="N230" s="235" t="s">
        <v>48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0.035299999999999998</v>
      </c>
      <c r="T230" s="237">
        <f>S230*H230</f>
        <v>0.57715499999999997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244</v>
      </c>
      <c r="AT230" s="238" t="s">
        <v>156</v>
      </c>
      <c r="AU230" s="238" t="s">
        <v>92</v>
      </c>
      <c r="AY230" s="18" t="s">
        <v>153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90</v>
      </c>
      <c r="BK230" s="239">
        <f>ROUND(I230*H230,2)</f>
        <v>0</v>
      </c>
      <c r="BL230" s="18" t="s">
        <v>244</v>
      </c>
      <c r="BM230" s="238" t="s">
        <v>306</v>
      </c>
    </row>
    <row r="231" s="13" customFormat="1">
      <c r="A231" s="13"/>
      <c r="B231" s="240"/>
      <c r="C231" s="241"/>
      <c r="D231" s="242" t="s">
        <v>163</v>
      </c>
      <c r="E231" s="243" t="s">
        <v>1</v>
      </c>
      <c r="F231" s="244" t="s">
        <v>307</v>
      </c>
      <c r="G231" s="241"/>
      <c r="H231" s="243" t="s">
        <v>1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163</v>
      </c>
      <c r="AU231" s="250" t="s">
        <v>92</v>
      </c>
      <c r="AV231" s="13" t="s">
        <v>90</v>
      </c>
      <c r="AW231" s="13" t="s">
        <v>36</v>
      </c>
      <c r="AX231" s="13" t="s">
        <v>83</v>
      </c>
      <c r="AY231" s="250" t="s">
        <v>153</v>
      </c>
    </row>
    <row r="232" s="13" customFormat="1">
      <c r="A232" s="13"/>
      <c r="B232" s="240"/>
      <c r="C232" s="241"/>
      <c r="D232" s="242" t="s">
        <v>163</v>
      </c>
      <c r="E232" s="243" t="s">
        <v>1</v>
      </c>
      <c r="F232" s="244" t="s">
        <v>308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163</v>
      </c>
      <c r="AU232" s="250" t="s">
        <v>92</v>
      </c>
      <c r="AV232" s="13" t="s">
        <v>90</v>
      </c>
      <c r="AW232" s="13" t="s">
        <v>36</v>
      </c>
      <c r="AX232" s="13" t="s">
        <v>83</v>
      </c>
      <c r="AY232" s="250" t="s">
        <v>153</v>
      </c>
    </row>
    <row r="233" s="14" customFormat="1">
      <c r="A233" s="14"/>
      <c r="B233" s="251"/>
      <c r="C233" s="252"/>
      <c r="D233" s="242" t="s">
        <v>163</v>
      </c>
      <c r="E233" s="253" t="s">
        <v>1</v>
      </c>
      <c r="F233" s="254" t="s">
        <v>309</v>
      </c>
      <c r="G233" s="252"/>
      <c r="H233" s="255">
        <v>16.350000000000001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163</v>
      </c>
      <c r="AU233" s="261" t="s">
        <v>92</v>
      </c>
      <c r="AV233" s="14" t="s">
        <v>92</v>
      </c>
      <c r="AW233" s="14" t="s">
        <v>36</v>
      </c>
      <c r="AX233" s="14" t="s">
        <v>83</v>
      </c>
      <c r="AY233" s="261" t="s">
        <v>153</v>
      </c>
    </row>
    <row r="234" s="15" customFormat="1">
      <c r="A234" s="15"/>
      <c r="B234" s="262"/>
      <c r="C234" s="263"/>
      <c r="D234" s="242" t="s">
        <v>163</v>
      </c>
      <c r="E234" s="264" t="s">
        <v>1</v>
      </c>
      <c r="F234" s="265" t="s">
        <v>167</v>
      </c>
      <c r="G234" s="263"/>
      <c r="H234" s="266">
        <v>16.350000000000001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2" t="s">
        <v>163</v>
      </c>
      <c r="AU234" s="272" t="s">
        <v>92</v>
      </c>
      <c r="AV234" s="15" t="s">
        <v>161</v>
      </c>
      <c r="AW234" s="15" t="s">
        <v>36</v>
      </c>
      <c r="AX234" s="15" t="s">
        <v>90</v>
      </c>
      <c r="AY234" s="272" t="s">
        <v>153</v>
      </c>
    </row>
    <row r="235" s="12" customFormat="1" ht="22.8" customHeight="1">
      <c r="A235" s="12"/>
      <c r="B235" s="211"/>
      <c r="C235" s="212"/>
      <c r="D235" s="213" t="s">
        <v>82</v>
      </c>
      <c r="E235" s="225" t="s">
        <v>310</v>
      </c>
      <c r="F235" s="225" t="s">
        <v>311</v>
      </c>
      <c r="G235" s="212"/>
      <c r="H235" s="212"/>
      <c r="I235" s="215"/>
      <c r="J235" s="226">
        <f>BK235</f>
        <v>0</v>
      </c>
      <c r="K235" s="212"/>
      <c r="L235" s="217"/>
      <c r="M235" s="218"/>
      <c r="N235" s="219"/>
      <c r="O235" s="219"/>
      <c r="P235" s="220">
        <f>SUM(P236:P240)</f>
        <v>0</v>
      </c>
      <c r="Q235" s="219"/>
      <c r="R235" s="220">
        <f>SUM(R236:R240)</f>
        <v>0</v>
      </c>
      <c r="S235" s="219"/>
      <c r="T235" s="221">
        <f>SUM(T236:T240)</f>
        <v>2.6901999999999999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2" t="s">
        <v>92</v>
      </c>
      <c r="AT235" s="223" t="s">
        <v>82</v>
      </c>
      <c r="AU235" s="223" t="s">
        <v>90</v>
      </c>
      <c r="AY235" s="222" t="s">
        <v>153</v>
      </c>
      <c r="BK235" s="224">
        <f>SUM(BK236:BK240)</f>
        <v>0</v>
      </c>
    </row>
    <row r="236" s="2" customFormat="1" ht="21.75" customHeight="1">
      <c r="A236" s="39"/>
      <c r="B236" s="40"/>
      <c r="C236" s="227" t="s">
        <v>312</v>
      </c>
      <c r="D236" s="227" t="s">
        <v>156</v>
      </c>
      <c r="E236" s="228" t="s">
        <v>313</v>
      </c>
      <c r="F236" s="229" t="s">
        <v>314</v>
      </c>
      <c r="G236" s="230" t="s">
        <v>159</v>
      </c>
      <c r="H236" s="231">
        <v>134.50999999999999</v>
      </c>
      <c r="I236" s="232"/>
      <c r="J236" s="233">
        <f>ROUND(I236*H236,2)</f>
        <v>0</v>
      </c>
      <c r="K236" s="229" t="s">
        <v>160</v>
      </c>
      <c r="L236" s="45"/>
      <c r="M236" s="234" t="s">
        <v>1</v>
      </c>
      <c r="N236" s="235" t="s">
        <v>48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0.02</v>
      </c>
      <c r="T236" s="237">
        <f>S236*H236</f>
        <v>2.6901999999999999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244</v>
      </c>
      <c r="AT236" s="238" t="s">
        <v>156</v>
      </c>
      <c r="AU236" s="238" t="s">
        <v>92</v>
      </c>
      <c r="AY236" s="18" t="s">
        <v>153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90</v>
      </c>
      <c r="BK236" s="239">
        <f>ROUND(I236*H236,2)</f>
        <v>0</v>
      </c>
      <c r="BL236" s="18" t="s">
        <v>244</v>
      </c>
      <c r="BM236" s="238" t="s">
        <v>315</v>
      </c>
    </row>
    <row r="237" s="13" customFormat="1">
      <c r="A237" s="13"/>
      <c r="B237" s="240"/>
      <c r="C237" s="241"/>
      <c r="D237" s="242" t="s">
        <v>163</v>
      </c>
      <c r="E237" s="243" t="s">
        <v>1</v>
      </c>
      <c r="F237" s="244" t="s">
        <v>316</v>
      </c>
      <c r="G237" s="241"/>
      <c r="H237" s="243" t="s">
        <v>1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163</v>
      </c>
      <c r="AU237" s="250" t="s">
        <v>92</v>
      </c>
      <c r="AV237" s="13" t="s">
        <v>90</v>
      </c>
      <c r="AW237" s="13" t="s">
        <v>36</v>
      </c>
      <c r="AX237" s="13" t="s">
        <v>83</v>
      </c>
      <c r="AY237" s="250" t="s">
        <v>153</v>
      </c>
    </row>
    <row r="238" s="13" customFormat="1">
      <c r="A238" s="13"/>
      <c r="B238" s="240"/>
      <c r="C238" s="241"/>
      <c r="D238" s="242" t="s">
        <v>163</v>
      </c>
      <c r="E238" s="243" t="s">
        <v>1</v>
      </c>
      <c r="F238" s="244" t="s">
        <v>317</v>
      </c>
      <c r="G238" s="241"/>
      <c r="H238" s="243" t="s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163</v>
      </c>
      <c r="AU238" s="250" t="s">
        <v>92</v>
      </c>
      <c r="AV238" s="13" t="s">
        <v>90</v>
      </c>
      <c r="AW238" s="13" t="s">
        <v>36</v>
      </c>
      <c r="AX238" s="13" t="s">
        <v>83</v>
      </c>
      <c r="AY238" s="250" t="s">
        <v>153</v>
      </c>
    </row>
    <row r="239" s="14" customFormat="1">
      <c r="A239" s="14"/>
      <c r="B239" s="251"/>
      <c r="C239" s="252"/>
      <c r="D239" s="242" t="s">
        <v>163</v>
      </c>
      <c r="E239" s="253" t="s">
        <v>1</v>
      </c>
      <c r="F239" s="254" t="s">
        <v>318</v>
      </c>
      <c r="G239" s="252"/>
      <c r="H239" s="255">
        <v>134.50999999999999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163</v>
      </c>
      <c r="AU239" s="261" t="s">
        <v>92</v>
      </c>
      <c r="AV239" s="14" t="s">
        <v>92</v>
      </c>
      <c r="AW239" s="14" t="s">
        <v>36</v>
      </c>
      <c r="AX239" s="14" t="s">
        <v>83</v>
      </c>
      <c r="AY239" s="261" t="s">
        <v>153</v>
      </c>
    </row>
    <row r="240" s="15" customFormat="1">
      <c r="A240" s="15"/>
      <c r="B240" s="262"/>
      <c r="C240" s="263"/>
      <c r="D240" s="242" t="s">
        <v>163</v>
      </c>
      <c r="E240" s="264" t="s">
        <v>1</v>
      </c>
      <c r="F240" s="265" t="s">
        <v>167</v>
      </c>
      <c r="G240" s="263"/>
      <c r="H240" s="266">
        <v>134.50999999999999</v>
      </c>
      <c r="I240" s="267"/>
      <c r="J240" s="263"/>
      <c r="K240" s="263"/>
      <c r="L240" s="268"/>
      <c r="M240" s="269"/>
      <c r="N240" s="270"/>
      <c r="O240" s="270"/>
      <c r="P240" s="270"/>
      <c r="Q240" s="270"/>
      <c r="R240" s="270"/>
      <c r="S240" s="270"/>
      <c r="T240" s="27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2" t="s">
        <v>163</v>
      </c>
      <c r="AU240" s="272" t="s">
        <v>92</v>
      </c>
      <c r="AV240" s="15" t="s">
        <v>161</v>
      </c>
      <c r="AW240" s="15" t="s">
        <v>36</v>
      </c>
      <c r="AX240" s="15" t="s">
        <v>90</v>
      </c>
      <c r="AY240" s="272" t="s">
        <v>153</v>
      </c>
    </row>
    <row r="241" s="12" customFormat="1" ht="22.8" customHeight="1">
      <c r="A241" s="12"/>
      <c r="B241" s="211"/>
      <c r="C241" s="212"/>
      <c r="D241" s="213" t="s">
        <v>82</v>
      </c>
      <c r="E241" s="225" t="s">
        <v>319</v>
      </c>
      <c r="F241" s="225" t="s">
        <v>320</v>
      </c>
      <c r="G241" s="212"/>
      <c r="H241" s="212"/>
      <c r="I241" s="215"/>
      <c r="J241" s="226">
        <f>BK241</f>
        <v>0</v>
      </c>
      <c r="K241" s="212"/>
      <c r="L241" s="217"/>
      <c r="M241" s="218"/>
      <c r="N241" s="219"/>
      <c r="O241" s="219"/>
      <c r="P241" s="220">
        <f>SUM(P242:P252)</f>
        <v>0</v>
      </c>
      <c r="Q241" s="219"/>
      <c r="R241" s="220">
        <f>SUM(R242:R252)</f>
        <v>0</v>
      </c>
      <c r="S241" s="219"/>
      <c r="T241" s="221">
        <f>SUM(T242:T252)</f>
        <v>1.1758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2" t="s">
        <v>92</v>
      </c>
      <c r="AT241" s="223" t="s">
        <v>82</v>
      </c>
      <c r="AU241" s="223" t="s">
        <v>90</v>
      </c>
      <c r="AY241" s="222" t="s">
        <v>153</v>
      </c>
      <c r="BK241" s="224">
        <f>SUM(BK242:BK252)</f>
        <v>0</v>
      </c>
    </row>
    <row r="242" s="2" customFormat="1" ht="24.15" customHeight="1">
      <c r="A242" s="39"/>
      <c r="B242" s="40"/>
      <c r="C242" s="227" t="s">
        <v>321</v>
      </c>
      <c r="D242" s="227" t="s">
        <v>156</v>
      </c>
      <c r="E242" s="228" t="s">
        <v>322</v>
      </c>
      <c r="F242" s="229" t="s">
        <v>323</v>
      </c>
      <c r="G242" s="230" t="s">
        <v>159</v>
      </c>
      <c r="H242" s="231">
        <v>443.27999999999997</v>
      </c>
      <c r="I242" s="232"/>
      <c r="J242" s="233">
        <f>ROUND(I242*H242,2)</f>
        <v>0</v>
      </c>
      <c r="K242" s="229" t="s">
        <v>160</v>
      </c>
      <c r="L242" s="45"/>
      <c r="M242" s="234" t="s">
        <v>1</v>
      </c>
      <c r="N242" s="235" t="s">
        <v>48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0.0025000000000000001</v>
      </c>
      <c r="T242" s="237">
        <f>S242*H242</f>
        <v>1.1081999999999999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244</v>
      </c>
      <c r="AT242" s="238" t="s">
        <v>156</v>
      </c>
      <c r="AU242" s="238" t="s">
        <v>92</v>
      </c>
      <c r="AY242" s="18" t="s">
        <v>153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90</v>
      </c>
      <c r="BK242" s="239">
        <f>ROUND(I242*H242,2)</f>
        <v>0</v>
      </c>
      <c r="BL242" s="18" t="s">
        <v>244</v>
      </c>
      <c r="BM242" s="238" t="s">
        <v>324</v>
      </c>
    </row>
    <row r="243" s="13" customFormat="1">
      <c r="A243" s="13"/>
      <c r="B243" s="240"/>
      <c r="C243" s="241"/>
      <c r="D243" s="242" t="s">
        <v>163</v>
      </c>
      <c r="E243" s="243" t="s">
        <v>1</v>
      </c>
      <c r="F243" s="244" t="s">
        <v>325</v>
      </c>
      <c r="G243" s="241"/>
      <c r="H243" s="243" t="s">
        <v>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163</v>
      </c>
      <c r="AU243" s="250" t="s">
        <v>92</v>
      </c>
      <c r="AV243" s="13" t="s">
        <v>90</v>
      </c>
      <c r="AW243" s="13" t="s">
        <v>36</v>
      </c>
      <c r="AX243" s="13" t="s">
        <v>83</v>
      </c>
      <c r="AY243" s="250" t="s">
        <v>153</v>
      </c>
    </row>
    <row r="244" s="13" customFormat="1">
      <c r="A244" s="13"/>
      <c r="B244" s="240"/>
      <c r="C244" s="241"/>
      <c r="D244" s="242" t="s">
        <v>163</v>
      </c>
      <c r="E244" s="243" t="s">
        <v>1</v>
      </c>
      <c r="F244" s="244" t="s">
        <v>326</v>
      </c>
      <c r="G244" s="241"/>
      <c r="H244" s="243" t="s">
        <v>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163</v>
      </c>
      <c r="AU244" s="250" t="s">
        <v>92</v>
      </c>
      <c r="AV244" s="13" t="s">
        <v>90</v>
      </c>
      <c r="AW244" s="13" t="s">
        <v>36</v>
      </c>
      <c r="AX244" s="13" t="s">
        <v>83</v>
      </c>
      <c r="AY244" s="250" t="s">
        <v>153</v>
      </c>
    </row>
    <row r="245" s="14" customFormat="1">
      <c r="A245" s="14"/>
      <c r="B245" s="251"/>
      <c r="C245" s="252"/>
      <c r="D245" s="242" t="s">
        <v>163</v>
      </c>
      <c r="E245" s="253" t="s">
        <v>1</v>
      </c>
      <c r="F245" s="254" t="s">
        <v>327</v>
      </c>
      <c r="G245" s="252"/>
      <c r="H245" s="255">
        <v>443.27999999999997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163</v>
      </c>
      <c r="AU245" s="261" t="s">
        <v>92</v>
      </c>
      <c r="AV245" s="14" t="s">
        <v>92</v>
      </c>
      <c r="AW245" s="14" t="s">
        <v>36</v>
      </c>
      <c r="AX245" s="14" t="s">
        <v>83</v>
      </c>
      <c r="AY245" s="261" t="s">
        <v>153</v>
      </c>
    </row>
    <row r="246" s="15" customFormat="1">
      <c r="A246" s="15"/>
      <c r="B246" s="262"/>
      <c r="C246" s="263"/>
      <c r="D246" s="242" t="s">
        <v>163</v>
      </c>
      <c r="E246" s="264" t="s">
        <v>1</v>
      </c>
      <c r="F246" s="265" t="s">
        <v>167</v>
      </c>
      <c r="G246" s="263"/>
      <c r="H246" s="266">
        <v>443.27999999999997</v>
      </c>
      <c r="I246" s="267"/>
      <c r="J246" s="263"/>
      <c r="K246" s="263"/>
      <c r="L246" s="268"/>
      <c r="M246" s="269"/>
      <c r="N246" s="270"/>
      <c r="O246" s="270"/>
      <c r="P246" s="270"/>
      <c r="Q246" s="270"/>
      <c r="R246" s="270"/>
      <c r="S246" s="270"/>
      <c r="T246" s="27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2" t="s">
        <v>163</v>
      </c>
      <c r="AU246" s="272" t="s">
        <v>92</v>
      </c>
      <c r="AV246" s="15" t="s">
        <v>161</v>
      </c>
      <c r="AW246" s="15" t="s">
        <v>36</v>
      </c>
      <c r="AX246" s="15" t="s">
        <v>90</v>
      </c>
      <c r="AY246" s="272" t="s">
        <v>153</v>
      </c>
    </row>
    <row r="247" s="2" customFormat="1" ht="24.15" customHeight="1">
      <c r="A247" s="39"/>
      <c r="B247" s="40"/>
      <c r="C247" s="227" t="s">
        <v>328</v>
      </c>
      <c r="D247" s="227" t="s">
        <v>156</v>
      </c>
      <c r="E247" s="228" t="s">
        <v>329</v>
      </c>
      <c r="F247" s="229" t="s">
        <v>330</v>
      </c>
      <c r="G247" s="230" t="s">
        <v>299</v>
      </c>
      <c r="H247" s="231">
        <v>26</v>
      </c>
      <c r="I247" s="232"/>
      <c r="J247" s="233">
        <f>ROUND(I247*H247,2)</f>
        <v>0</v>
      </c>
      <c r="K247" s="229" t="s">
        <v>160</v>
      </c>
      <c r="L247" s="45"/>
      <c r="M247" s="234" t="s">
        <v>1</v>
      </c>
      <c r="N247" s="235" t="s">
        <v>48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0.0023</v>
      </c>
      <c r="T247" s="237">
        <f>S247*H247</f>
        <v>0.059799999999999999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244</v>
      </c>
      <c r="AT247" s="238" t="s">
        <v>156</v>
      </c>
      <c r="AU247" s="238" t="s">
        <v>92</v>
      </c>
      <c r="AY247" s="18" t="s">
        <v>153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90</v>
      </c>
      <c r="BK247" s="239">
        <f>ROUND(I247*H247,2)</f>
        <v>0</v>
      </c>
      <c r="BL247" s="18" t="s">
        <v>244</v>
      </c>
      <c r="BM247" s="238" t="s">
        <v>331</v>
      </c>
    </row>
    <row r="248" s="13" customFormat="1">
      <c r="A248" s="13"/>
      <c r="B248" s="240"/>
      <c r="C248" s="241"/>
      <c r="D248" s="242" t="s">
        <v>163</v>
      </c>
      <c r="E248" s="243" t="s">
        <v>1</v>
      </c>
      <c r="F248" s="244" t="s">
        <v>332</v>
      </c>
      <c r="G248" s="241"/>
      <c r="H248" s="243" t="s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163</v>
      </c>
      <c r="AU248" s="250" t="s">
        <v>92</v>
      </c>
      <c r="AV248" s="13" t="s">
        <v>90</v>
      </c>
      <c r="AW248" s="13" t="s">
        <v>36</v>
      </c>
      <c r="AX248" s="13" t="s">
        <v>83</v>
      </c>
      <c r="AY248" s="250" t="s">
        <v>153</v>
      </c>
    </row>
    <row r="249" s="13" customFormat="1">
      <c r="A249" s="13"/>
      <c r="B249" s="240"/>
      <c r="C249" s="241"/>
      <c r="D249" s="242" t="s">
        <v>163</v>
      </c>
      <c r="E249" s="243" t="s">
        <v>1</v>
      </c>
      <c r="F249" s="244" t="s">
        <v>333</v>
      </c>
      <c r="G249" s="241"/>
      <c r="H249" s="243" t="s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163</v>
      </c>
      <c r="AU249" s="250" t="s">
        <v>92</v>
      </c>
      <c r="AV249" s="13" t="s">
        <v>90</v>
      </c>
      <c r="AW249" s="13" t="s">
        <v>36</v>
      </c>
      <c r="AX249" s="13" t="s">
        <v>83</v>
      </c>
      <c r="AY249" s="250" t="s">
        <v>153</v>
      </c>
    </row>
    <row r="250" s="14" customFormat="1">
      <c r="A250" s="14"/>
      <c r="B250" s="251"/>
      <c r="C250" s="252"/>
      <c r="D250" s="242" t="s">
        <v>163</v>
      </c>
      <c r="E250" s="253" t="s">
        <v>1</v>
      </c>
      <c r="F250" s="254" t="s">
        <v>334</v>
      </c>
      <c r="G250" s="252"/>
      <c r="H250" s="255">
        <v>26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163</v>
      </c>
      <c r="AU250" s="261" t="s">
        <v>92</v>
      </c>
      <c r="AV250" s="14" t="s">
        <v>92</v>
      </c>
      <c r="AW250" s="14" t="s">
        <v>36</v>
      </c>
      <c r="AX250" s="14" t="s">
        <v>83</v>
      </c>
      <c r="AY250" s="261" t="s">
        <v>153</v>
      </c>
    </row>
    <row r="251" s="15" customFormat="1">
      <c r="A251" s="15"/>
      <c r="B251" s="262"/>
      <c r="C251" s="263"/>
      <c r="D251" s="242" t="s">
        <v>163</v>
      </c>
      <c r="E251" s="264" t="s">
        <v>1</v>
      </c>
      <c r="F251" s="265" t="s">
        <v>167</v>
      </c>
      <c r="G251" s="263"/>
      <c r="H251" s="266">
        <v>26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2" t="s">
        <v>163</v>
      </c>
      <c r="AU251" s="272" t="s">
        <v>92</v>
      </c>
      <c r="AV251" s="15" t="s">
        <v>161</v>
      </c>
      <c r="AW251" s="15" t="s">
        <v>36</v>
      </c>
      <c r="AX251" s="15" t="s">
        <v>90</v>
      </c>
      <c r="AY251" s="272" t="s">
        <v>153</v>
      </c>
    </row>
    <row r="252" s="2" customFormat="1" ht="16.5" customHeight="1">
      <c r="A252" s="39"/>
      <c r="B252" s="40"/>
      <c r="C252" s="227" t="s">
        <v>335</v>
      </c>
      <c r="D252" s="227" t="s">
        <v>156</v>
      </c>
      <c r="E252" s="228" t="s">
        <v>336</v>
      </c>
      <c r="F252" s="229" t="s">
        <v>337</v>
      </c>
      <c r="G252" s="230" t="s">
        <v>299</v>
      </c>
      <c r="H252" s="231">
        <v>26</v>
      </c>
      <c r="I252" s="232"/>
      <c r="J252" s="233">
        <f>ROUND(I252*H252,2)</f>
        <v>0</v>
      </c>
      <c r="K252" s="229" t="s">
        <v>160</v>
      </c>
      <c r="L252" s="45"/>
      <c r="M252" s="234" t="s">
        <v>1</v>
      </c>
      <c r="N252" s="235" t="s">
        <v>48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0.00029999999999999997</v>
      </c>
      <c r="T252" s="237">
        <f>S252*H252</f>
        <v>0.0077999999999999996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244</v>
      </c>
      <c r="AT252" s="238" t="s">
        <v>156</v>
      </c>
      <c r="AU252" s="238" t="s">
        <v>92</v>
      </c>
      <c r="AY252" s="18" t="s">
        <v>153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90</v>
      </c>
      <c r="BK252" s="239">
        <f>ROUND(I252*H252,2)</f>
        <v>0</v>
      </c>
      <c r="BL252" s="18" t="s">
        <v>244</v>
      </c>
      <c r="BM252" s="238" t="s">
        <v>338</v>
      </c>
    </row>
    <row r="253" s="12" customFormat="1" ht="22.8" customHeight="1">
      <c r="A253" s="12"/>
      <c r="B253" s="211"/>
      <c r="C253" s="212"/>
      <c r="D253" s="213" t="s">
        <v>82</v>
      </c>
      <c r="E253" s="225" t="s">
        <v>339</v>
      </c>
      <c r="F253" s="225" t="s">
        <v>340</v>
      </c>
      <c r="G253" s="212"/>
      <c r="H253" s="212"/>
      <c r="I253" s="215"/>
      <c r="J253" s="226">
        <f>BK253</f>
        <v>0</v>
      </c>
      <c r="K253" s="212"/>
      <c r="L253" s="217"/>
      <c r="M253" s="218"/>
      <c r="N253" s="219"/>
      <c r="O253" s="219"/>
      <c r="P253" s="220">
        <f>SUM(P254:P258)</f>
        <v>0</v>
      </c>
      <c r="Q253" s="219"/>
      <c r="R253" s="220">
        <f>SUM(R254:R258)</f>
        <v>0</v>
      </c>
      <c r="S253" s="219"/>
      <c r="T253" s="221">
        <f>SUM(T254:T258)</f>
        <v>1.3863839999999998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2" t="s">
        <v>92</v>
      </c>
      <c r="AT253" s="223" t="s">
        <v>82</v>
      </c>
      <c r="AU253" s="223" t="s">
        <v>90</v>
      </c>
      <c r="AY253" s="222" t="s">
        <v>153</v>
      </c>
      <c r="BK253" s="224">
        <f>SUM(BK254:BK258)</f>
        <v>0</v>
      </c>
    </row>
    <row r="254" s="2" customFormat="1" ht="24.15" customHeight="1">
      <c r="A254" s="39"/>
      <c r="B254" s="40"/>
      <c r="C254" s="227" t="s">
        <v>341</v>
      </c>
      <c r="D254" s="227" t="s">
        <v>156</v>
      </c>
      <c r="E254" s="228" t="s">
        <v>342</v>
      </c>
      <c r="F254" s="229" t="s">
        <v>343</v>
      </c>
      <c r="G254" s="230" t="s">
        <v>159</v>
      </c>
      <c r="H254" s="231">
        <v>50.969999999999999</v>
      </c>
      <c r="I254" s="232"/>
      <c r="J254" s="233">
        <f>ROUND(I254*H254,2)</f>
        <v>0</v>
      </c>
      <c r="K254" s="229" t="s">
        <v>160</v>
      </c>
      <c r="L254" s="45"/>
      <c r="M254" s="234" t="s">
        <v>1</v>
      </c>
      <c r="N254" s="235" t="s">
        <v>48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0.027199999999999998</v>
      </c>
      <c r="T254" s="237">
        <f>S254*H254</f>
        <v>1.3863839999999998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244</v>
      </c>
      <c r="AT254" s="238" t="s">
        <v>156</v>
      </c>
      <c r="AU254" s="238" t="s">
        <v>92</v>
      </c>
      <c r="AY254" s="18" t="s">
        <v>153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90</v>
      </c>
      <c r="BK254" s="239">
        <f>ROUND(I254*H254,2)</f>
        <v>0</v>
      </c>
      <c r="BL254" s="18" t="s">
        <v>244</v>
      </c>
      <c r="BM254" s="238" t="s">
        <v>344</v>
      </c>
    </row>
    <row r="255" s="13" customFormat="1">
      <c r="A255" s="13"/>
      <c r="B255" s="240"/>
      <c r="C255" s="241"/>
      <c r="D255" s="242" t="s">
        <v>163</v>
      </c>
      <c r="E255" s="243" t="s">
        <v>1</v>
      </c>
      <c r="F255" s="244" t="s">
        <v>345</v>
      </c>
      <c r="G255" s="241"/>
      <c r="H255" s="243" t="s">
        <v>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163</v>
      </c>
      <c r="AU255" s="250" t="s">
        <v>92</v>
      </c>
      <c r="AV255" s="13" t="s">
        <v>90</v>
      </c>
      <c r="AW255" s="13" t="s">
        <v>36</v>
      </c>
      <c r="AX255" s="13" t="s">
        <v>83</v>
      </c>
      <c r="AY255" s="250" t="s">
        <v>153</v>
      </c>
    </row>
    <row r="256" s="13" customFormat="1">
      <c r="A256" s="13"/>
      <c r="B256" s="240"/>
      <c r="C256" s="241"/>
      <c r="D256" s="242" t="s">
        <v>163</v>
      </c>
      <c r="E256" s="243" t="s">
        <v>1</v>
      </c>
      <c r="F256" s="244" t="s">
        <v>165</v>
      </c>
      <c r="G256" s="241"/>
      <c r="H256" s="243" t="s">
        <v>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163</v>
      </c>
      <c r="AU256" s="250" t="s">
        <v>92</v>
      </c>
      <c r="AV256" s="13" t="s">
        <v>90</v>
      </c>
      <c r="AW256" s="13" t="s">
        <v>36</v>
      </c>
      <c r="AX256" s="13" t="s">
        <v>83</v>
      </c>
      <c r="AY256" s="250" t="s">
        <v>153</v>
      </c>
    </row>
    <row r="257" s="14" customFormat="1">
      <c r="A257" s="14"/>
      <c r="B257" s="251"/>
      <c r="C257" s="252"/>
      <c r="D257" s="242" t="s">
        <v>163</v>
      </c>
      <c r="E257" s="253" t="s">
        <v>1</v>
      </c>
      <c r="F257" s="254" t="s">
        <v>346</v>
      </c>
      <c r="G257" s="252"/>
      <c r="H257" s="255">
        <v>50.969999999999999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163</v>
      </c>
      <c r="AU257" s="261" t="s">
        <v>92</v>
      </c>
      <c r="AV257" s="14" t="s">
        <v>92</v>
      </c>
      <c r="AW257" s="14" t="s">
        <v>36</v>
      </c>
      <c r="AX257" s="14" t="s">
        <v>83</v>
      </c>
      <c r="AY257" s="261" t="s">
        <v>153</v>
      </c>
    </row>
    <row r="258" s="15" customFormat="1">
      <c r="A258" s="15"/>
      <c r="B258" s="262"/>
      <c r="C258" s="263"/>
      <c r="D258" s="242" t="s">
        <v>163</v>
      </c>
      <c r="E258" s="264" t="s">
        <v>1</v>
      </c>
      <c r="F258" s="265" t="s">
        <v>167</v>
      </c>
      <c r="G258" s="263"/>
      <c r="H258" s="266">
        <v>50.969999999999999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2" t="s">
        <v>163</v>
      </c>
      <c r="AU258" s="272" t="s">
        <v>92</v>
      </c>
      <c r="AV258" s="15" t="s">
        <v>161</v>
      </c>
      <c r="AW258" s="15" t="s">
        <v>36</v>
      </c>
      <c r="AX258" s="15" t="s">
        <v>90</v>
      </c>
      <c r="AY258" s="272" t="s">
        <v>153</v>
      </c>
    </row>
    <row r="259" s="12" customFormat="1" ht="22.8" customHeight="1">
      <c r="A259" s="12"/>
      <c r="B259" s="211"/>
      <c r="C259" s="212"/>
      <c r="D259" s="213" t="s">
        <v>82</v>
      </c>
      <c r="E259" s="225" t="s">
        <v>347</v>
      </c>
      <c r="F259" s="225" t="s">
        <v>348</v>
      </c>
      <c r="G259" s="212"/>
      <c r="H259" s="212"/>
      <c r="I259" s="215"/>
      <c r="J259" s="226">
        <f>BK259</f>
        <v>0</v>
      </c>
      <c r="K259" s="212"/>
      <c r="L259" s="217"/>
      <c r="M259" s="218"/>
      <c r="N259" s="219"/>
      <c r="O259" s="219"/>
      <c r="P259" s="220">
        <f>SUM(P260:P264)</f>
        <v>0</v>
      </c>
      <c r="Q259" s="219"/>
      <c r="R259" s="220">
        <f>SUM(R260:R264)</f>
        <v>0</v>
      </c>
      <c r="S259" s="219"/>
      <c r="T259" s="221">
        <f>SUM(T260:T264)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2" t="s">
        <v>92</v>
      </c>
      <c r="AT259" s="223" t="s">
        <v>82</v>
      </c>
      <c r="AU259" s="223" t="s">
        <v>90</v>
      </c>
      <c r="AY259" s="222" t="s">
        <v>153</v>
      </c>
      <c r="BK259" s="224">
        <f>SUM(BK260:BK264)</f>
        <v>0</v>
      </c>
    </row>
    <row r="260" s="2" customFormat="1" ht="16.5" customHeight="1">
      <c r="A260" s="39"/>
      <c r="B260" s="40"/>
      <c r="C260" s="227" t="s">
        <v>349</v>
      </c>
      <c r="D260" s="227" t="s">
        <v>156</v>
      </c>
      <c r="E260" s="228" t="s">
        <v>350</v>
      </c>
      <c r="F260" s="229" t="s">
        <v>351</v>
      </c>
      <c r="G260" s="230" t="s">
        <v>159</v>
      </c>
      <c r="H260" s="231">
        <v>34.840000000000003</v>
      </c>
      <c r="I260" s="232"/>
      <c r="J260" s="233">
        <f>ROUND(I260*H260,2)</f>
        <v>0</v>
      </c>
      <c r="K260" s="229" t="s">
        <v>160</v>
      </c>
      <c r="L260" s="45"/>
      <c r="M260" s="234" t="s">
        <v>1</v>
      </c>
      <c r="N260" s="235" t="s">
        <v>48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244</v>
      </c>
      <c r="AT260" s="238" t="s">
        <v>156</v>
      </c>
      <c r="AU260" s="238" t="s">
        <v>92</v>
      </c>
      <c r="AY260" s="18" t="s">
        <v>153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90</v>
      </c>
      <c r="BK260" s="239">
        <f>ROUND(I260*H260,2)</f>
        <v>0</v>
      </c>
      <c r="BL260" s="18" t="s">
        <v>244</v>
      </c>
      <c r="BM260" s="238" t="s">
        <v>352</v>
      </c>
    </row>
    <row r="261" s="13" customFormat="1">
      <c r="A261" s="13"/>
      <c r="B261" s="240"/>
      <c r="C261" s="241"/>
      <c r="D261" s="242" t="s">
        <v>163</v>
      </c>
      <c r="E261" s="243" t="s">
        <v>1</v>
      </c>
      <c r="F261" s="244" t="s">
        <v>353</v>
      </c>
      <c r="G261" s="241"/>
      <c r="H261" s="243" t="s">
        <v>1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163</v>
      </c>
      <c r="AU261" s="250" t="s">
        <v>92</v>
      </c>
      <c r="AV261" s="13" t="s">
        <v>90</v>
      </c>
      <c r="AW261" s="13" t="s">
        <v>36</v>
      </c>
      <c r="AX261" s="13" t="s">
        <v>83</v>
      </c>
      <c r="AY261" s="250" t="s">
        <v>153</v>
      </c>
    </row>
    <row r="262" s="13" customFormat="1">
      <c r="A262" s="13"/>
      <c r="B262" s="240"/>
      <c r="C262" s="241"/>
      <c r="D262" s="242" t="s">
        <v>163</v>
      </c>
      <c r="E262" s="243" t="s">
        <v>1</v>
      </c>
      <c r="F262" s="244" t="s">
        <v>165</v>
      </c>
      <c r="G262" s="241"/>
      <c r="H262" s="243" t="s">
        <v>1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163</v>
      </c>
      <c r="AU262" s="250" t="s">
        <v>92</v>
      </c>
      <c r="AV262" s="13" t="s">
        <v>90</v>
      </c>
      <c r="AW262" s="13" t="s">
        <v>36</v>
      </c>
      <c r="AX262" s="13" t="s">
        <v>83</v>
      </c>
      <c r="AY262" s="250" t="s">
        <v>153</v>
      </c>
    </row>
    <row r="263" s="14" customFormat="1">
      <c r="A263" s="14"/>
      <c r="B263" s="251"/>
      <c r="C263" s="252"/>
      <c r="D263" s="242" t="s">
        <v>163</v>
      </c>
      <c r="E263" s="253" t="s">
        <v>1</v>
      </c>
      <c r="F263" s="254" t="s">
        <v>354</v>
      </c>
      <c r="G263" s="252"/>
      <c r="H263" s="255">
        <v>34.840000000000003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163</v>
      </c>
      <c r="AU263" s="261" t="s">
        <v>92</v>
      </c>
      <c r="AV263" s="14" t="s">
        <v>92</v>
      </c>
      <c r="AW263" s="14" t="s">
        <v>36</v>
      </c>
      <c r="AX263" s="14" t="s">
        <v>83</v>
      </c>
      <c r="AY263" s="261" t="s">
        <v>153</v>
      </c>
    </row>
    <row r="264" s="15" customFormat="1">
      <c r="A264" s="15"/>
      <c r="B264" s="262"/>
      <c r="C264" s="263"/>
      <c r="D264" s="242" t="s">
        <v>163</v>
      </c>
      <c r="E264" s="264" t="s">
        <v>1</v>
      </c>
      <c r="F264" s="265" t="s">
        <v>167</v>
      </c>
      <c r="G264" s="263"/>
      <c r="H264" s="266">
        <v>34.840000000000003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2" t="s">
        <v>163</v>
      </c>
      <c r="AU264" s="272" t="s">
        <v>92</v>
      </c>
      <c r="AV264" s="15" t="s">
        <v>161</v>
      </c>
      <c r="AW264" s="15" t="s">
        <v>36</v>
      </c>
      <c r="AX264" s="15" t="s">
        <v>90</v>
      </c>
      <c r="AY264" s="272" t="s">
        <v>153</v>
      </c>
    </row>
    <row r="265" s="12" customFormat="1" ht="22.8" customHeight="1">
      <c r="A265" s="12"/>
      <c r="B265" s="211"/>
      <c r="C265" s="212"/>
      <c r="D265" s="213" t="s">
        <v>82</v>
      </c>
      <c r="E265" s="225" t="s">
        <v>355</v>
      </c>
      <c r="F265" s="225" t="s">
        <v>356</v>
      </c>
      <c r="G265" s="212"/>
      <c r="H265" s="212"/>
      <c r="I265" s="215"/>
      <c r="J265" s="226">
        <f>BK265</f>
        <v>0</v>
      </c>
      <c r="K265" s="212"/>
      <c r="L265" s="217"/>
      <c r="M265" s="218"/>
      <c r="N265" s="219"/>
      <c r="O265" s="219"/>
      <c r="P265" s="220">
        <f>SUM(P266:P275)</f>
        <v>0</v>
      </c>
      <c r="Q265" s="219"/>
      <c r="R265" s="220">
        <f>SUM(R266:R275)</f>
        <v>0.83438599999999996</v>
      </c>
      <c r="S265" s="219"/>
      <c r="T265" s="221">
        <f>SUM(T266:T275)</f>
        <v>0.25865966000000001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2" t="s">
        <v>92</v>
      </c>
      <c r="AT265" s="223" t="s">
        <v>82</v>
      </c>
      <c r="AU265" s="223" t="s">
        <v>90</v>
      </c>
      <c r="AY265" s="222" t="s">
        <v>153</v>
      </c>
      <c r="BK265" s="224">
        <f>SUM(BK266:BK275)</f>
        <v>0</v>
      </c>
    </row>
    <row r="266" s="2" customFormat="1" ht="16.5" customHeight="1">
      <c r="A266" s="39"/>
      <c r="B266" s="40"/>
      <c r="C266" s="227" t="s">
        <v>357</v>
      </c>
      <c r="D266" s="227" t="s">
        <v>156</v>
      </c>
      <c r="E266" s="228" t="s">
        <v>358</v>
      </c>
      <c r="F266" s="229" t="s">
        <v>359</v>
      </c>
      <c r="G266" s="230" t="s">
        <v>159</v>
      </c>
      <c r="H266" s="231">
        <v>834.38599999999997</v>
      </c>
      <c r="I266" s="232"/>
      <c r="J266" s="233">
        <f>ROUND(I266*H266,2)</f>
        <v>0</v>
      </c>
      <c r="K266" s="229" t="s">
        <v>160</v>
      </c>
      <c r="L266" s="45"/>
      <c r="M266" s="234" t="s">
        <v>1</v>
      </c>
      <c r="N266" s="235" t="s">
        <v>48</v>
      </c>
      <c r="O266" s="92"/>
      <c r="P266" s="236">
        <f>O266*H266</f>
        <v>0</v>
      </c>
      <c r="Q266" s="236">
        <v>0.001</v>
      </c>
      <c r="R266" s="236">
        <f>Q266*H266</f>
        <v>0.83438599999999996</v>
      </c>
      <c r="S266" s="236">
        <v>0.00031</v>
      </c>
      <c r="T266" s="237">
        <f>S266*H266</f>
        <v>0.25865966000000001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244</v>
      </c>
      <c r="AT266" s="238" t="s">
        <v>156</v>
      </c>
      <c r="AU266" s="238" t="s">
        <v>92</v>
      </c>
      <c r="AY266" s="18" t="s">
        <v>153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90</v>
      </c>
      <c r="BK266" s="239">
        <f>ROUND(I266*H266,2)</f>
        <v>0</v>
      </c>
      <c r="BL266" s="18" t="s">
        <v>244</v>
      </c>
      <c r="BM266" s="238" t="s">
        <v>360</v>
      </c>
    </row>
    <row r="267" s="13" customFormat="1">
      <c r="A267" s="13"/>
      <c r="B267" s="240"/>
      <c r="C267" s="241"/>
      <c r="D267" s="242" t="s">
        <v>163</v>
      </c>
      <c r="E267" s="243" t="s">
        <v>1</v>
      </c>
      <c r="F267" s="244" t="s">
        <v>361</v>
      </c>
      <c r="G267" s="241"/>
      <c r="H267" s="243" t="s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163</v>
      </c>
      <c r="AU267" s="250" t="s">
        <v>92</v>
      </c>
      <c r="AV267" s="13" t="s">
        <v>90</v>
      </c>
      <c r="AW267" s="13" t="s">
        <v>36</v>
      </c>
      <c r="AX267" s="13" t="s">
        <v>83</v>
      </c>
      <c r="AY267" s="250" t="s">
        <v>153</v>
      </c>
    </row>
    <row r="268" s="13" customFormat="1">
      <c r="A268" s="13"/>
      <c r="B268" s="240"/>
      <c r="C268" s="241"/>
      <c r="D268" s="242" t="s">
        <v>163</v>
      </c>
      <c r="E268" s="243" t="s">
        <v>1</v>
      </c>
      <c r="F268" s="244" t="s">
        <v>362</v>
      </c>
      <c r="G268" s="241"/>
      <c r="H268" s="243" t="s">
        <v>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163</v>
      </c>
      <c r="AU268" s="250" t="s">
        <v>92</v>
      </c>
      <c r="AV268" s="13" t="s">
        <v>90</v>
      </c>
      <c r="AW268" s="13" t="s">
        <v>36</v>
      </c>
      <c r="AX268" s="13" t="s">
        <v>83</v>
      </c>
      <c r="AY268" s="250" t="s">
        <v>153</v>
      </c>
    </row>
    <row r="269" s="13" customFormat="1">
      <c r="A269" s="13"/>
      <c r="B269" s="240"/>
      <c r="C269" s="241"/>
      <c r="D269" s="242" t="s">
        <v>163</v>
      </c>
      <c r="E269" s="243" t="s">
        <v>1</v>
      </c>
      <c r="F269" s="244" t="s">
        <v>217</v>
      </c>
      <c r="G269" s="241"/>
      <c r="H269" s="243" t="s">
        <v>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163</v>
      </c>
      <c r="AU269" s="250" t="s">
        <v>92</v>
      </c>
      <c r="AV269" s="13" t="s">
        <v>90</v>
      </c>
      <c r="AW269" s="13" t="s">
        <v>36</v>
      </c>
      <c r="AX269" s="13" t="s">
        <v>83</v>
      </c>
      <c r="AY269" s="250" t="s">
        <v>153</v>
      </c>
    </row>
    <row r="270" s="14" customFormat="1">
      <c r="A270" s="14"/>
      <c r="B270" s="251"/>
      <c r="C270" s="252"/>
      <c r="D270" s="242" t="s">
        <v>163</v>
      </c>
      <c r="E270" s="253" t="s">
        <v>1</v>
      </c>
      <c r="F270" s="254" t="s">
        <v>218</v>
      </c>
      <c r="G270" s="252"/>
      <c r="H270" s="255">
        <v>281.19999999999999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163</v>
      </c>
      <c r="AU270" s="261" t="s">
        <v>92</v>
      </c>
      <c r="AV270" s="14" t="s">
        <v>92</v>
      </c>
      <c r="AW270" s="14" t="s">
        <v>36</v>
      </c>
      <c r="AX270" s="14" t="s">
        <v>83</v>
      </c>
      <c r="AY270" s="261" t="s">
        <v>153</v>
      </c>
    </row>
    <row r="271" s="13" customFormat="1">
      <c r="A271" s="13"/>
      <c r="B271" s="240"/>
      <c r="C271" s="241"/>
      <c r="D271" s="242" t="s">
        <v>163</v>
      </c>
      <c r="E271" s="243" t="s">
        <v>1</v>
      </c>
      <c r="F271" s="244" t="s">
        <v>363</v>
      </c>
      <c r="G271" s="241"/>
      <c r="H271" s="243" t="s">
        <v>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163</v>
      </c>
      <c r="AU271" s="250" t="s">
        <v>92</v>
      </c>
      <c r="AV271" s="13" t="s">
        <v>90</v>
      </c>
      <c r="AW271" s="13" t="s">
        <v>36</v>
      </c>
      <c r="AX271" s="13" t="s">
        <v>83</v>
      </c>
      <c r="AY271" s="250" t="s">
        <v>153</v>
      </c>
    </row>
    <row r="272" s="13" customFormat="1">
      <c r="A272" s="13"/>
      <c r="B272" s="240"/>
      <c r="C272" s="241"/>
      <c r="D272" s="242" t="s">
        <v>163</v>
      </c>
      <c r="E272" s="243" t="s">
        <v>1</v>
      </c>
      <c r="F272" s="244" t="s">
        <v>165</v>
      </c>
      <c r="G272" s="241"/>
      <c r="H272" s="243" t="s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163</v>
      </c>
      <c r="AU272" s="250" t="s">
        <v>92</v>
      </c>
      <c r="AV272" s="13" t="s">
        <v>90</v>
      </c>
      <c r="AW272" s="13" t="s">
        <v>36</v>
      </c>
      <c r="AX272" s="13" t="s">
        <v>83</v>
      </c>
      <c r="AY272" s="250" t="s">
        <v>153</v>
      </c>
    </row>
    <row r="273" s="14" customFormat="1">
      <c r="A273" s="14"/>
      <c r="B273" s="251"/>
      <c r="C273" s="252"/>
      <c r="D273" s="242" t="s">
        <v>163</v>
      </c>
      <c r="E273" s="253" t="s">
        <v>1</v>
      </c>
      <c r="F273" s="254" t="s">
        <v>224</v>
      </c>
      <c r="G273" s="252"/>
      <c r="H273" s="255">
        <v>606.27200000000005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163</v>
      </c>
      <c r="AU273" s="261" t="s">
        <v>92</v>
      </c>
      <c r="AV273" s="14" t="s">
        <v>92</v>
      </c>
      <c r="AW273" s="14" t="s">
        <v>36</v>
      </c>
      <c r="AX273" s="14" t="s">
        <v>83</v>
      </c>
      <c r="AY273" s="261" t="s">
        <v>153</v>
      </c>
    </row>
    <row r="274" s="14" customFormat="1">
      <c r="A274" s="14"/>
      <c r="B274" s="251"/>
      <c r="C274" s="252"/>
      <c r="D274" s="242" t="s">
        <v>163</v>
      </c>
      <c r="E274" s="253" t="s">
        <v>1</v>
      </c>
      <c r="F274" s="254" t="s">
        <v>225</v>
      </c>
      <c r="G274" s="252"/>
      <c r="H274" s="255">
        <v>-53.085999999999999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163</v>
      </c>
      <c r="AU274" s="261" t="s">
        <v>92</v>
      </c>
      <c r="AV274" s="14" t="s">
        <v>92</v>
      </c>
      <c r="AW274" s="14" t="s">
        <v>36</v>
      </c>
      <c r="AX274" s="14" t="s">
        <v>83</v>
      </c>
      <c r="AY274" s="261" t="s">
        <v>153</v>
      </c>
    </row>
    <row r="275" s="15" customFormat="1">
      <c r="A275" s="15"/>
      <c r="B275" s="262"/>
      <c r="C275" s="263"/>
      <c r="D275" s="242" t="s">
        <v>163</v>
      </c>
      <c r="E275" s="264" t="s">
        <v>1</v>
      </c>
      <c r="F275" s="265" t="s">
        <v>167</v>
      </c>
      <c r="G275" s="263"/>
      <c r="H275" s="266">
        <v>834.38599999999997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2" t="s">
        <v>163</v>
      </c>
      <c r="AU275" s="272" t="s">
        <v>92</v>
      </c>
      <c r="AV275" s="15" t="s">
        <v>161</v>
      </c>
      <c r="AW275" s="15" t="s">
        <v>36</v>
      </c>
      <c r="AX275" s="15" t="s">
        <v>90</v>
      </c>
      <c r="AY275" s="272" t="s">
        <v>153</v>
      </c>
    </row>
    <row r="276" s="12" customFormat="1" ht="25.92" customHeight="1">
      <c r="A276" s="12"/>
      <c r="B276" s="211"/>
      <c r="C276" s="212"/>
      <c r="D276" s="213" t="s">
        <v>82</v>
      </c>
      <c r="E276" s="214" t="s">
        <v>364</v>
      </c>
      <c r="F276" s="214" t="s">
        <v>365</v>
      </c>
      <c r="G276" s="212"/>
      <c r="H276" s="212"/>
      <c r="I276" s="215"/>
      <c r="J276" s="216">
        <f>BK276</f>
        <v>0</v>
      </c>
      <c r="K276" s="212"/>
      <c r="L276" s="217"/>
      <c r="M276" s="218"/>
      <c r="N276" s="219"/>
      <c r="O276" s="219"/>
      <c r="P276" s="220">
        <f>P277</f>
        <v>0</v>
      </c>
      <c r="Q276" s="219"/>
      <c r="R276" s="220">
        <f>R277</f>
        <v>0</v>
      </c>
      <c r="S276" s="219"/>
      <c r="T276" s="221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2" t="s">
        <v>161</v>
      </c>
      <c r="AT276" s="223" t="s">
        <v>82</v>
      </c>
      <c r="AU276" s="223" t="s">
        <v>83</v>
      </c>
      <c r="AY276" s="222" t="s">
        <v>153</v>
      </c>
      <c r="BK276" s="224">
        <f>BK277</f>
        <v>0</v>
      </c>
    </row>
    <row r="277" s="2" customFormat="1" ht="21.75" customHeight="1">
      <c r="A277" s="39"/>
      <c r="B277" s="40"/>
      <c r="C277" s="227" t="s">
        <v>366</v>
      </c>
      <c r="D277" s="227" t="s">
        <v>156</v>
      </c>
      <c r="E277" s="228" t="s">
        <v>367</v>
      </c>
      <c r="F277" s="229" t="s">
        <v>368</v>
      </c>
      <c r="G277" s="230" t="s">
        <v>369</v>
      </c>
      <c r="H277" s="231">
        <v>1</v>
      </c>
      <c r="I277" s="232"/>
      <c r="J277" s="233">
        <f>ROUND(I277*H277,2)</f>
        <v>0</v>
      </c>
      <c r="K277" s="229" t="s">
        <v>1</v>
      </c>
      <c r="L277" s="45"/>
      <c r="M277" s="273" t="s">
        <v>1</v>
      </c>
      <c r="N277" s="274" t="s">
        <v>48</v>
      </c>
      <c r="O277" s="275"/>
      <c r="P277" s="276">
        <f>O277*H277</f>
        <v>0</v>
      </c>
      <c r="Q277" s="276">
        <v>0</v>
      </c>
      <c r="R277" s="276">
        <f>Q277*H277</f>
        <v>0</v>
      </c>
      <c r="S277" s="276">
        <v>0</v>
      </c>
      <c r="T277" s="27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370</v>
      </c>
      <c r="AT277" s="238" t="s">
        <v>156</v>
      </c>
      <c r="AU277" s="238" t="s">
        <v>90</v>
      </c>
      <c r="AY277" s="18" t="s">
        <v>153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90</v>
      </c>
      <c r="BK277" s="239">
        <f>ROUND(I277*H277,2)</f>
        <v>0</v>
      </c>
      <c r="BL277" s="18" t="s">
        <v>370</v>
      </c>
      <c r="BM277" s="238" t="s">
        <v>371</v>
      </c>
    </row>
    <row r="278" s="2" customFormat="1" ht="6.96" customHeight="1">
      <c r="A278" s="39"/>
      <c r="B278" s="67"/>
      <c r="C278" s="68"/>
      <c r="D278" s="68"/>
      <c r="E278" s="68"/>
      <c r="F278" s="68"/>
      <c r="G278" s="68"/>
      <c r="H278" s="68"/>
      <c r="I278" s="68"/>
      <c r="J278" s="68"/>
      <c r="K278" s="68"/>
      <c r="L278" s="45"/>
      <c r="M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</row>
  </sheetData>
  <sheetProtection sheet="1" autoFilter="0" formatColumns="0" formatRows="0" objects="1" scenarios="1" spinCount="100000" saltValue="OzQHzXCBT3j/yq8c8633lCouFGmOH33ijq1UYm/T6I472cVgvhcr762013EmE9ZADWxrUWUIfZla9IjEEzDsZg==" hashValue="1aY9UmvSysZ0K9KDXIhoeD2IKENP8ZzwLxzVQ/y5dJjnKZXUdUE/4yTvFlOMjD5fazIEiVKzQ8X5p0ClgeDAqA==" algorithmName="SHA-512" password="CC35"/>
  <autoFilter ref="C133:K2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  <c r="AZ2" s="278" t="s">
        <v>372</v>
      </c>
      <c r="BA2" s="278" t="s">
        <v>373</v>
      </c>
      <c r="BB2" s="278" t="s">
        <v>159</v>
      </c>
      <c r="BC2" s="278" t="s">
        <v>374</v>
      </c>
      <c r="BD2" s="27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  <c r="AZ3" s="278" t="s">
        <v>375</v>
      </c>
      <c r="BA3" s="278" t="s">
        <v>1</v>
      </c>
      <c r="BB3" s="278" t="s">
        <v>1</v>
      </c>
      <c r="BC3" s="278" t="s">
        <v>376</v>
      </c>
      <c r="BD3" s="278" t="s">
        <v>92</v>
      </c>
    </row>
    <row r="4" s="1" customFormat="1" ht="24.96" customHeight="1">
      <c r="B4" s="21"/>
      <c r="D4" s="149" t="s">
        <v>114</v>
      </c>
      <c r="L4" s="21"/>
      <c r="M4" s="150" t="s">
        <v>10</v>
      </c>
      <c r="AT4" s="18" t="s">
        <v>4</v>
      </c>
      <c r="AZ4" s="278" t="s">
        <v>377</v>
      </c>
      <c r="BA4" s="278" t="s">
        <v>1</v>
      </c>
      <c r="BB4" s="278" t="s">
        <v>1</v>
      </c>
      <c r="BC4" s="278" t="s">
        <v>378</v>
      </c>
      <c r="BD4" s="278" t="s">
        <v>92</v>
      </c>
    </row>
    <row r="5" s="1" customFormat="1" ht="6.96" customHeight="1">
      <c r="B5" s="21"/>
      <c r="L5" s="21"/>
      <c r="AZ5" s="278" t="s">
        <v>379</v>
      </c>
      <c r="BA5" s="278" t="s">
        <v>1</v>
      </c>
      <c r="BB5" s="278" t="s">
        <v>1</v>
      </c>
      <c r="BC5" s="278" t="s">
        <v>380</v>
      </c>
      <c r="BD5" s="278" t="s">
        <v>92</v>
      </c>
    </row>
    <row r="6" s="1" customFormat="1" ht="12" customHeight="1">
      <c r="B6" s="21"/>
      <c r="D6" s="151" t="s">
        <v>16</v>
      </c>
      <c r="L6" s="21"/>
      <c r="AZ6" s="278" t="s">
        <v>381</v>
      </c>
      <c r="BA6" s="278" t="s">
        <v>1</v>
      </c>
      <c r="BB6" s="278" t="s">
        <v>1</v>
      </c>
      <c r="BC6" s="278" t="s">
        <v>382</v>
      </c>
      <c r="BD6" s="278" t="s">
        <v>92</v>
      </c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  <c r="AZ7" s="278" t="s">
        <v>383</v>
      </c>
      <c r="BA7" s="278" t="s">
        <v>1</v>
      </c>
      <c r="BB7" s="278" t="s">
        <v>1</v>
      </c>
      <c r="BC7" s="278" t="s">
        <v>384</v>
      </c>
      <c r="BD7" s="278" t="s">
        <v>92</v>
      </c>
    </row>
    <row r="8" s="1" customFormat="1" ht="12" customHeight="1">
      <c r="B8" s="21"/>
      <c r="D8" s="151" t="s">
        <v>115</v>
      </c>
      <c r="L8" s="21"/>
      <c r="AZ8" s="278" t="s">
        <v>385</v>
      </c>
      <c r="BA8" s="278" t="s">
        <v>1</v>
      </c>
      <c r="BB8" s="278" t="s">
        <v>1</v>
      </c>
      <c r="BC8" s="278" t="s">
        <v>386</v>
      </c>
      <c r="BD8" s="278" t="s">
        <v>92</v>
      </c>
    </row>
    <row r="9" s="2" customFormat="1" ht="16.5" customHeight="1">
      <c r="A9" s="39"/>
      <c r="B9" s="45"/>
      <c r="C9" s="39"/>
      <c r="D9" s="39"/>
      <c r="E9" s="152" t="s">
        <v>116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278" t="s">
        <v>387</v>
      </c>
      <c r="BA9" s="278" t="s">
        <v>1</v>
      </c>
      <c r="BB9" s="278" t="s">
        <v>1</v>
      </c>
      <c r="BC9" s="278" t="s">
        <v>388</v>
      </c>
      <c r="BD9" s="278" t="s">
        <v>92</v>
      </c>
    </row>
    <row r="10" s="2" customFormat="1" ht="12" customHeight="1">
      <c r="A10" s="39"/>
      <c r="B10" s="45"/>
      <c r="C10" s="39"/>
      <c r="D10" s="151" t="s">
        <v>117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278" t="s">
        <v>389</v>
      </c>
      <c r="BA10" s="278" t="s">
        <v>1</v>
      </c>
      <c r="BB10" s="278" t="s">
        <v>1</v>
      </c>
      <c r="BC10" s="278" t="s">
        <v>390</v>
      </c>
      <c r="BD10" s="278" t="s">
        <v>92</v>
      </c>
    </row>
    <row r="11" s="2" customFormat="1" ht="16.5" customHeight="1">
      <c r="A11" s="39"/>
      <c r="B11" s="45"/>
      <c r="C11" s="39"/>
      <c r="D11" s="39"/>
      <c r="E11" s="153" t="s">
        <v>391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38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39</v>
      </c>
      <c r="F26" s="39"/>
      <c r="G26" s="39"/>
      <c r="H26" s="39"/>
      <c r="I26" s="151" t="s">
        <v>28</v>
      </c>
      <c r="J26" s="142" t="s">
        <v>40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41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5"/>
      <c r="B29" s="156"/>
      <c r="C29" s="155"/>
      <c r="D29" s="155"/>
      <c r="E29" s="157" t="s">
        <v>42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43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45</v>
      </c>
      <c r="G34" s="39"/>
      <c r="H34" s="39"/>
      <c r="I34" s="162" t="s">
        <v>44</v>
      </c>
      <c r="J34" s="162" t="s">
        <v>46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47</v>
      </c>
      <c r="E35" s="151" t="s">
        <v>48</v>
      </c>
      <c r="F35" s="164">
        <f>ROUND((SUM(BE135:BE549)),  2)</f>
        <v>0</v>
      </c>
      <c r="G35" s="39"/>
      <c r="H35" s="39"/>
      <c r="I35" s="165">
        <v>0.20999999999999999</v>
      </c>
      <c r="J35" s="164">
        <f>ROUND(((SUM(BE135:BE549))*I35),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49</v>
      </c>
      <c r="F36" s="164">
        <f>ROUND((SUM(BF135:BF549)),  2)</f>
        <v>0</v>
      </c>
      <c r="G36" s="39"/>
      <c r="H36" s="39"/>
      <c r="I36" s="165">
        <v>0.12</v>
      </c>
      <c r="J36" s="164">
        <f>ROUND(((SUM(BF135:BF549))*I36),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50</v>
      </c>
      <c r="F37" s="164">
        <f>ROUND((SUM(BG135:BG549)),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51</v>
      </c>
      <c r="F38" s="164">
        <f>ROUND((SUM(BH135:BH549)),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52</v>
      </c>
      <c r="F39" s="164">
        <f>ROUND((SUM(BI135:BI549)),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53</v>
      </c>
      <c r="E41" s="168"/>
      <c r="F41" s="168"/>
      <c r="G41" s="169" t="s">
        <v>54</v>
      </c>
      <c r="H41" s="170" t="s">
        <v>55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01.2 - Nové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Židenice</v>
      </c>
      <c r="G91" s="41"/>
      <c r="H91" s="41"/>
      <c r="I91" s="33" t="s">
        <v>22</v>
      </c>
      <c r="J91" s="80" t="str">
        <f>IF(J14="","",J14)</f>
        <v>17. 7. 2024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32</v>
      </c>
      <c r="J93" s="37" t="str">
        <f>E23</f>
        <v>Pro budovy,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120</v>
      </c>
      <c r="D96" s="186"/>
      <c r="E96" s="186"/>
      <c r="F96" s="186"/>
      <c r="G96" s="186"/>
      <c r="H96" s="186"/>
      <c r="I96" s="186"/>
      <c r="J96" s="187" t="s">
        <v>121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122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123</v>
      </c>
    </row>
    <row r="99" s="9" customFormat="1" ht="24.96" customHeight="1">
      <c r="A99" s="9"/>
      <c r="B99" s="189"/>
      <c r="C99" s="190"/>
      <c r="D99" s="191" t="s">
        <v>124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392</v>
      </c>
      <c r="E100" s="197"/>
      <c r="F100" s="197"/>
      <c r="G100" s="197"/>
      <c r="H100" s="197"/>
      <c r="I100" s="197"/>
      <c r="J100" s="198">
        <f>J137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393</v>
      </c>
      <c r="E101" s="197"/>
      <c r="F101" s="197"/>
      <c r="G101" s="197"/>
      <c r="H101" s="197"/>
      <c r="I101" s="197"/>
      <c r="J101" s="198">
        <f>J161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J236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394</v>
      </c>
      <c r="E103" s="197"/>
      <c r="F103" s="197"/>
      <c r="G103" s="197"/>
      <c r="H103" s="197"/>
      <c r="I103" s="197"/>
      <c r="J103" s="198">
        <f>J239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127</v>
      </c>
      <c r="E104" s="192"/>
      <c r="F104" s="192"/>
      <c r="G104" s="192"/>
      <c r="H104" s="192"/>
      <c r="I104" s="192"/>
      <c r="J104" s="193">
        <f>J241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395</v>
      </c>
      <c r="E105" s="197"/>
      <c r="F105" s="197"/>
      <c r="G105" s="197"/>
      <c r="H105" s="197"/>
      <c r="I105" s="197"/>
      <c r="J105" s="198">
        <f>J242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396</v>
      </c>
      <c r="E106" s="197"/>
      <c r="F106" s="197"/>
      <c r="G106" s="197"/>
      <c r="H106" s="197"/>
      <c r="I106" s="197"/>
      <c r="J106" s="198">
        <f>J266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129</v>
      </c>
      <c r="E107" s="197"/>
      <c r="F107" s="197"/>
      <c r="G107" s="197"/>
      <c r="H107" s="197"/>
      <c r="I107" s="197"/>
      <c r="J107" s="198">
        <f>J294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130</v>
      </c>
      <c r="E108" s="197"/>
      <c r="F108" s="197"/>
      <c r="G108" s="197"/>
      <c r="H108" s="197"/>
      <c r="I108" s="197"/>
      <c r="J108" s="198">
        <f>J310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131</v>
      </c>
      <c r="E109" s="197"/>
      <c r="F109" s="197"/>
      <c r="G109" s="197"/>
      <c r="H109" s="197"/>
      <c r="I109" s="197"/>
      <c r="J109" s="198">
        <f>J317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133</v>
      </c>
      <c r="E110" s="197"/>
      <c r="F110" s="197"/>
      <c r="G110" s="197"/>
      <c r="H110" s="197"/>
      <c r="I110" s="197"/>
      <c r="J110" s="198">
        <f>J391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134</v>
      </c>
      <c r="E111" s="197"/>
      <c r="F111" s="197"/>
      <c r="G111" s="197"/>
      <c r="H111" s="197"/>
      <c r="I111" s="197"/>
      <c r="J111" s="198">
        <f>J486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136</v>
      </c>
      <c r="E112" s="197"/>
      <c r="F112" s="197"/>
      <c r="G112" s="197"/>
      <c r="H112" s="197"/>
      <c r="I112" s="197"/>
      <c r="J112" s="198">
        <f>J533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9"/>
      <c r="C113" s="190"/>
      <c r="D113" s="191" t="s">
        <v>137</v>
      </c>
      <c r="E113" s="192"/>
      <c r="F113" s="192"/>
      <c r="G113" s="192"/>
      <c r="H113" s="192"/>
      <c r="I113" s="192"/>
      <c r="J113" s="193">
        <f>J546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138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Škola Elpis Brno - cvičný byt pro vzdělávání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115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4" t="s">
        <v>116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117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01.2 - Nové konstrukce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>Židenice</v>
      </c>
      <c r="G129" s="41"/>
      <c r="H129" s="41"/>
      <c r="I129" s="33" t="s">
        <v>22</v>
      </c>
      <c r="J129" s="80" t="str">
        <f>IF(J14="","",J14)</f>
        <v>17. 7. 2024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E17</f>
        <v>MŠ speciální, ZŠ speciální a PŠ Elpis Brno, p.o.</v>
      </c>
      <c r="G131" s="41"/>
      <c r="H131" s="41"/>
      <c r="I131" s="33" t="s">
        <v>32</v>
      </c>
      <c r="J131" s="37" t="str">
        <f>E23</f>
        <v>Pro budovy, s.r.o.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5.65" customHeight="1">
      <c r="A132" s="39"/>
      <c r="B132" s="40"/>
      <c r="C132" s="33" t="s">
        <v>30</v>
      </c>
      <c r="D132" s="41"/>
      <c r="E132" s="41"/>
      <c r="F132" s="28" t="str">
        <f>IF(E20="","",E20)</f>
        <v>Vyplň údaj</v>
      </c>
      <c r="G132" s="41"/>
      <c r="H132" s="41"/>
      <c r="I132" s="33" t="s">
        <v>37</v>
      </c>
      <c r="J132" s="37" t="str">
        <f>E26</f>
        <v>STAGA stavební agentura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139</v>
      </c>
      <c r="D134" s="203" t="s">
        <v>68</v>
      </c>
      <c r="E134" s="203" t="s">
        <v>64</v>
      </c>
      <c r="F134" s="203" t="s">
        <v>65</v>
      </c>
      <c r="G134" s="203" t="s">
        <v>140</v>
      </c>
      <c r="H134" s="203" t="s">
        <v>141</v>
      </c>
      <c r="I134" s="203" t="s">
        <v>142</v>
      </c>
      <c r="J134" s="203" t="s">
        <v>121</v>
      </c>
      <c r="K134" s="204" t="s">
        <v>143</v>
      </c>
      <c r="L134" s="205"/>
      <c r="M134" s="101" t="s">
        <v>1</v>
      </c>
      <c r="N134" s="102" t="s">
        <v>47</v>
      </c>
      <c r="O134" s="102" t="s">
        <v>144</v>
      </c>
      <c r="P134" s="102" t="s">
        <v>145</v>
      </c>
      <c r="Q134" s="102" t="s">
        <v>146</v>
      </c>
      <c r="R134" s="102" t="s">
        <v>147</v>
      </c>
      <c r="S134" s="102" t="s">
        <v>148</v>
      </c>
      <c r="T134" s="103" t="s">
        <v>149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150</v>
      </c>
      <c r="D135" s="41"/>
      <c r="E135" s="41"/>
      <c r="F135" s="41"/>
      <c r="G135" s="41"/>
      <c r="H135" s="41"/>
      <c r="I135" s="41"/>
      <c r="J135" s="206">
        <f>BK135</f>
        <v>0</v>
      </c>
      <c r="K135" s="41"/>
      <c r="L135" s="45"/>
      <c r="M135" s="104"/>
      <c r="N135" s="207"/>
      <c r="O135" s="105"/>
      <c r="P135" s="208">
        <f>P136+P241+P546</f>
        <v>0</v>
      </c>
      <c r="Q135" s="105"/>
      <c r="R135" s="208">
        <f>R136+R241+R546</f>
        <v>52.615063550000002</v>
      </c>
      <c r="S135" s="105"/>
      <c r="T135" s="209">
        <f>T136+T241+T546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82</v>
      </c>
      <c r="AU135" s="18" t="s">
        <v>123</v>
      </c>
      <c r="BK135" s="210">
        <f>BK136+BK241+BK546</f>
        <v>0</v>
      </c>
    </row>
    <row r="136" s="12" customFormat="1" ht="25.92" customHeight="1">
      <c r="A136" s="12"/>
      <c r="B136" s="211"/>
      <c r="C136" s="212"/>
      <c r="D136" s="213" t="s">
        <v>82</v>
      </c>
      <c r="E136" s="214" t="s">
        <v>151</v>
      </c>
      <c r="F136" s="214" t="s">
        <v>152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P137+P161+P236+P239</f>
        <v>0</v>
      </c>
      <c r="Q136" s="219"/>
      <c r="R136" s="220">
        <f>R137+R161+R236+R239</f>
        <v>40.435015740000004</v>
      </c>
      <c r="S136" s="219"/>
      <c r="T136" s="221">
        <f>T137+T161+T236+T239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90</v>
      </c>
      <c r="AT136" s="223" t="s">
        <v>82</v>
      </c>
      <c r="AU136" s="223" t="s">
        <v>83</v>
      </c>
      <c r="AY136" s="222" t="s">
        <v>153</v>
      </c>
      <c r="BK136" s="224">
        <f>BK137+BK161+BK236+BK239</f>
        <v>0</v>
      </c>
    </row>
    <row r="137" s="12" customFormat="1" ht="22.8" customHeight="1">
      <c r="A137" s="12"/>
      <c r="B137" s="211"/>
      <c r="C137" s="212"/>
      <c r="D137" s="213" t="s">
        <v>82</v>
      </c>
      <c r="E137" s="225" t="s">
        <v>172</v>
      </c>
      <c r="F137" s="225" t="s">
        <v>397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SUM(P138:P160)</f>
        <v>0</v>
      </c>
      <c r="Q137" s="219"/>
      <c r="R137" s="220">
        <f>SUM(R138:R160)</f>
        <v>1.2517010399999999</v>
      </c>
      <c r="S137" s="219"/>
      <c r="T137" s="221">
        <f>SUM(T138:T160)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90</v>
      </c>
      <c r="AT137" s="223" t="s">
        <v>82</v>
      </c>
      <c r="AU137" s="223" t="s">
        <v>90</v>
      </c>
      <c r="AY137" s="222" t="s">
        <v>153</v>
      </c>
      <c r="BK137" s="224">
        <f>SUM(BK138:BK160)</f>
        <v>0</v>
      </c>
    </row>
    <row r="138" s="2" customFormat="1" ht="33" customHeight="1">
      <c r="A138" s="39"/>
      <c r="B138" s="40"/>
      <c r="C138" s="227" t="s">
        <v>90</v>
      </c>
      <c r="D138" s="227" t="s">
        <v>156</v>
      </c>
      <c r="E138" s="228" t="s">
        <v>398</v>
      </c>
      <c r="F138" s="229" t="s">
        <v>399</v>
      </c>
      <c r="G138" s="230" t="s">
        <v>159</v>
      </c>
      <c r="H138" s="231">
        <v>1.9319999999999999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48</v>
      </c>
      <c r="O138" s="92"/>
      <c r="P138" s="236">
        <f>O138*H138</f>
        <v>0</v>
      </c>
      <c r="Q138" s="236">
        <v>0.17462</v>
      </c>
      <c r="R138" s="236">
        <f>Q138*H138</f>
        <v>0.33736583999999997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161</v>
      </c>
      <c r="AT138" s="238" t="s">
        <v>156</v>
      </c>
      <c r="AU138" s="238" t="s">
        <v>92</v>
      </c>
      <c r="AY138" s="18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90</v>
      </c>
      <c r="BK138" s="239">
        <f>ROUND(I138*H138,2)</f>
        <v>0</v>
      </c>
      <c r="BL138" s="18" t="s">
        <v>161</v>
      </c>
      <c r="BM138" s="238" t="s">
        <v>400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401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92</v>
      </c>
      <c r="AV139" s="13" t="s">
        <v>90</v>
      </c>
      <c r="AW139" s="13" t="s">
        <v>36</v>
      </c>
      <c r="AX139" s="13" t="s">
        <v>83</v>
      </c>
      <c r="AY139" s="250" t="s">
        <v>153</v>
      </c>
    </row>
    <row r="140" s="13" customFormat="1">
      <c r="A140" s="13"/>
      <c r="B140" s="240"/>
      <c r="C140" s="241"/>
      <c r="D140" s="242" t="s">
        <v>163</v>
      </c>
      <c r="E140" s="243" t="s">
        <v>1</v>
      </c>
      <c r="F140" s="244" t="s">
        <v>165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163</v>
      </c>
      <c r="AU140" s="250" t="s">
        <v>92</v>
      </c>
      <c r="AV140" s="13" t="s">
        <v>90</v>
      </c>
      <c r="AW140" s="13" t="s">
        <v>36</v>
      </c>
      <c r="AX140" s="13" t="s">
        <v>83</v>
      </c>
      <c r="AY140" s="250" t="s">
        <v>153</v>
      </c>
    </row>
    <row r="141" s="14" customFormat="1">
      <c r="A141" s="14"/>
      <c r="B141" s="251"/>
      <c r="C141" s="252"/>
      <c r="D141" s="242" t="s">
        <v>163</v>
      </c>
      <c r="E141" s="253" t="s">
        <v>1</v>
      </c>
      <c r="F141" s="254" t="s">
        <v>402</v>
      </c>
      <c r="G141" s="252"/>
      <c r="H141" s="255">
        <v>1.9319999999999999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163</v>
      </c>
      <c r="AU141" s="261" t="s">
        <v>92</v>
      </c>
      <c r="AV141" s="14" t="s">
        <v>92</v>
      </c>
      <c r="AW141" s="14" t="s">
        <v>36</v>
      </c>
      <c r="AX141" s="14" t="s">
        <v>83</v>
      </c>
      <c r="AY141" s="261" t="s">
        <v>153</v>
      </c>
    </row>
    <row r="142" s="15" customFormat="1">
      <c r="A142" s="15"/>
      <c r="B142" s="262"/>
      <c r="C142" s="263"/>
      <c r="D142" s="242" t="s">
        <v>163</v>
      </c>
      <c r="E142" s="264" t="s">
        <v>1</v>
      </c>
      <c r="F142" s="265" t="s">
        <v>167</v>
      </c>
      <c r="G142" s="263"/>
      <c r="H142" s="266">
        <v>1.9319999999999999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2" t="s">
        <v>163</v>
      </c>
      <c r="AU142" s="272" t="s">
        <v>92</v>
      </c>
      <c r="AV142" s="15" t="s">
        <v>161</v>
      </c>
      <c r="AW142" s="15" t="s">
        <v>36</v>
      </c>
      <c r="AX142" s="15" t="s">
        <v>90</v>
      </c>
      <c r="AY142" s="272" t="s">
        <v>153</v>
      </c>
    </row>
    <row r="143" s="2" customFormat="1" ht="24.15" customHeight="1">
      <c r="A143" s="39"/>
      <c r="B143" s="40"/>
      <c r="C143" s="227" t="s">
        <v>92</v>
      </c>
      <c r="D143" s="227" t="s">
        <v>156</v>
      </c>
      <c r="E143" s="228" t="s">
        <v>403</v>
      </c>
      <c r="F143" s="229" t="s">
        <v>404</v>
      </c>
      <c r="G143" s="230" t="s">
        <v>159</v>
      </c>
      <c r="H143" s="231">
        <v>1.5540000000000001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48</v>
      </c>
      <c r="O143" s="92"/>
      <c r="P143" s="236">
        <f>O143*H143</f>
        <v>0</v>
      </c>
      <c r="Q143" s="236">
        <v>0.1938</v>
      </c>
      <c r="R143" s="236">
        <f>Q143*H143</f>
        <v>0.30116520000000002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161</v>
      </c>
      <c r="AT143" s="238" t="s">
        <v>156</v>
      </c>
      <c r="AU143" s="238" t="s">
        <v>92</v>
      </c>
      <c r="AY143" s="18" t="s">
        <v>153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90</v>
      </c>
      <c r="BK143" s="239">
        <f>ROUND(I143*H143,2)</f>
        <v>0</v>
      </c>
      <c r="BL143" s="18" t="s">
        <v>161</v>
      </c>
      <c r="BM143" s="238" t="s">
        <v>405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401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92</v>
      </c>
      <c r="AV144" s="13" t="s">
        <v>90</v>
      </c>
      <c r="AW144" s="13" t="s">
        <v>36</v>
      </c>
      <c r="AX144" s="13" t="s">
        <v>83</v>
      </c>
      <c r="AY144" s="250" t="s">
        <v>153</v>
      </c>
    </row>
    <row r="145" s="13" customFormat="1">
      <c r="A145" s="13"/>
      <c r="B145" s="240"/>
      <c r="C145" s="241"/>
      <c r="D145" s="242" t="s">
        <v>163</v>
      </c>
      <c r="E145" s="243" t="s">
        <v>1</v>
      </c>
      <c r="F145" s="244" t="s">
        <v>165</v>
      </c>
      <c r="G145" s="241"/>
      <c r="H145" s="243" t="s">
        <v>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163</v>
      </c>
      <c r="AU145" s="250" t="s">
        <v>92</v>
      </c>
      <c r="AV145" s="13" t="s">
        <v>90</v>
      </c>
      <c r="AW145" s="13" t="s">
        <v>36</v>
      </c>
      <c r="AX145" s="13" t="s">
        <v>83</v>
      </c>
      <c r="AY145" s="250" t="s">
        <v>153</v>
      </c>
    </row>
    <row r="146" s="14" customFormat="1">
      <c r="A146" s="14"/>
      <c r="B146" s="251"/>
      <c r="C146" s="252"/>
      <c r="D146" s="242" t="s">
        <v>163</v>
      </c>
      <c r="E146" s="253" t="s">
        <v>1</v>
      </c>
      <c r="F146" s="254" t="s">
        <v>406</v>
      </c>
      <c r="G146" s="252"/>
      <c r="H146" s="255">
        <v>1.5540000000000001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163</v>
      </c>
      <c r="AU146" s="261" t="s">
        <v>92</v>
      </c>
      <c r="AV146" s="14" t="s">
        <v>92</v>
      </c>
      <c r="AW146" s="14" t="s">
        <v>36</v>
      </c>
      <c r="AX146" s="14" t="s">
        <v>83</v>
      </c>
      <c r="AY146" s="261" t="s">
        <v>153</v>
      </c>
    </row>
    <row r="147" s="15" customFormat="1">
      <c r="A147" s="15"/>
      <c r="B147" s="262"/>
      <c r="C147" s="263"/>
      <c r="D147" s="242" t="s">
        <v>163</v>
      </c>
      <c r="E147" s="264" t="s">
        <v>1</v>
      </c>
      <c r="F147" s="265" t="s">
        <v>167</v>
      </c>
      <c r="G147" s="263"/>
      <c r="H147" s="266">
        <v>1.5540000000000001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2" t="s">
        <v>163</v>
      </c>
      <c r="AU147" s="272" t="s">
        <v>92</v>
      </c>
      <c r="AV147" s="15" t="s">
        <v>161</v>
      </c>
      <c r="AW147" s="15" t="s">
        <v>36</v>
      </c>
      <c r="AX147" s="15" t="s">
        <v>90</v>
      </c>
      <c r="AY147" s="272" t="s">
        <v>153</v>
      </c>
    </row>
    <row r="148" s="2" customFormat="1" ht="21.75" customHeight="1">
      <c r="A148" s="39"/>
      <c r="B148" s="40"/>
      <c r="C148" s="227" t="s">
        <v>172</v>
      </c>
      <c r="D148" s="227" t="s">
        <v>156</v>
      </c>
      <c r="E148" s="228" t="s">
        <v>407</v>
      </c>
      <c r="F148" s="229" t="s">
        <v>408</v>
      </c>
      <c r="G148" s="230" t="s">
        <v>282</v>
      </c>
      <c r="H148" s="231">
        <v>2</v>
      </c>
      <c r="I148" s="232"/>
      <c r="J148" s="233">
        <f>ROUND(I148*H148,2)</f>
        <v>0</v>
      </c>
      <c r="K148" s="229" t="s">
        <v>160</v>
      </c>
      <c r="L148" s="45"/>
      <c r="M148" s="234" t="s">
        <v>1</v>
      </c>
      <c r="N148" s="235" t="s">
        <v>48</v>
      </c>
      <c r="O148" s="92"/>
      <c r="P148" s="236">
        <f>O148*H148</f>
        <v>0</v>
      </c>
      <c r="Q148" s="236">
        <v>0.017940000000000001</v>
      </c>
      <c r="R148" s="236">
        <f>Q148*H148</f>
        <v>0.035880000000000002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161</v>
      </c>
      <c r="AT148" s="238" t="s">
        <v>156</v>
      </c>
      <c r="AU148" s="238" t="s">
        <v>92</v>
      </c>
      <c r="AY148" s="18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90</v>
      </c>
      <c r="BK148" s="239">
        <f>ROUND(I148*H148,2)</f>
        <v>0</v>
      </c>
      <c r="BL148" s="18" t="s">
        <v>161</v>
      </c>
      <c r="BM148" s="238" t="s">
        <v>409</v>
      </c>
    </row>
    <row r="149" s="2" customFormat="1" ht="24.15" customHeight="1">
      <c r="A149" s="39"/>
      <c r="B149" s="40"/>
      <c r="C149" s="227" t="s">
        <v>161</v>
      </c>
      <c r="D149" s="227" t="s">
        <v>156</v>
      </c>
      <c r="E149" s="228" t="s">
        <v>410</v>
      </c>
      <c r="F149" s="229" t="s">
        <v>411</v>
      </c>
      <c r="G149" s="230" t="s">
        <v>159</v>
      </c>
      <c r="H149" s="231">
        <v>5.5499999999999998</v>
      </c>
      <c r="I149" s="232"/>
      <c r="J149" s="233">
        <f>ROUND(I149*H149,2)</f>
        <v>0</v>
      </c>
      <c r="K149" s="229" t="s">
        <v>160</v>
      </c>
      <c r="L149" s="45"/>
      <c r="M149" s="234" t="s">
        <v>1</v>
      </c>
      <c r="N149" s="235" t="s">
        <v>48</v>
      </c>
      <c r="O149" s="92"/>
      <c r="P149" s="236">
        <f>O149*H149</f>
        <v>0</v>
      </c>
      <c r="Q149" s="236">
        <v>0.086800000000000002</v>
      </c>
      <c r="R149" s="236">
        <f>Q149*H149</f>
        <v>0.48174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161</v>
      </c>
      <c r="AT149" s="238" t="s">
        <v>156</v>
      </c>
      <c r="AU149" s="238" t="s">
        <v>92</v>
      </c>
      <c r="AY149" s="18" t="s">
        <v>153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90</v>
      </c>
      <c r="BK149" s="239">
        <f>ROUND(I149*H149,2)</f>
        <v>0</v>
      </c>
      <c r="BL149" s="18" t="s">
        <v>161</v>
      </c>
      <c r="BM149" s="238" t="s">
        <v>412</v>
      </c>
    </row>
    <row r="150" s="13" customFormat="1">
      <c r="A150" s="13"/>
      <c r="B150" s="240"/>
      <c r="C150" s="241"/>
      <c r="D150" s="242" t="s">
        <v>163</v>
      </c>
      <c r="E150" s="243" t="s">
        <v>1</v>
      </c>
      <c r="F150" s="244" t="s">
        <v>413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163</v>
      </c>
      <c r="AU150" s="250" t="s">
        <v>92</v>
      </c>
      <c r="AV150" s="13" t="s">
        <v>90</v>
      </c>
      <c r="AW150" s="13" t="s">
        <v>36</v>
      </c>
      <c r="AX150" s="13" t="s">
        <v>83</v>
      </c>
      <c r="AY150" s="250" t="s">
        <v>153</v>
      </c>
    </row>
    <row r="151" s="13" customFormat="1">
      <c r="A151" s="13"/>
      <c r="B151" s="240"/>
      <c r="C151" s="241"/>
      <c r="D151" s="242" t="s">
        <v>163</v>
      </c>
      <c r="E151" s="243" t="s">
        <v>1</v>
      </c>
      <c r="F151" s="244" t="s">
        <v>165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163</v>
      </c>
      <c r="AU151" s="250" t="s">
        <v>92</v>
      </c>
      <c r="AV151" s="13" t="s">
        <v>90</v>
      </c>
      <c r="AW151" s="13" t="s">
        <v>36</v>
      </c>
      <c r="AX151" s="13" t="s">
        <v>83</v>
      </c>
      <c r="AY151" s="250" t="s">
        <v>153</v>
      </c>
    </row>
    <row r="152" s="14" customFormat="1">
      <c r="A152" s="14"/>
      <c r="B152" s="251"/>
      <c r="C152" s="252"/>
      <c r="D152" s="242" t="s">
        <v>163</v>
      </c>
      <c r="E152" s="253" t="s">
        <v>1</v>
      </c>
      <c r="F152" s="254" t="s">
        <v>414</v>
      </c>
      <c r="G152" s="252"/>
      <c r="H152" s="255">
        <v>7.2960000000000003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163</v>
      </c>
      <c r="AU152" s="261" t="s">
        <v>92</v>
      </c>
      <c r="AV152" s="14" t="s">
        <v>92</v>
      </c>
      <c r="AW152" s="14" t="s">
        <v>36</v>
      </c>
      <c r="AX152" s="14" t="s">
        <v>83</v>
      </c>
      <c r="AY152" s="261" t="s">
        <v>153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415</v>
      </c>
      <c r="G153" s="252"/>
      <c r="H153" s="255">
        <v>-3.6360000000000001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92</v>
      </c>
      <c r="AV153" s="14" t="s">
        <v>92</v>
      </c>
      <c r="AW153" s="14" t="s">
        <v>36</v>
      </c>
      <c r="AX153" s="14" t="s">
        <v>83</v>
      </c>
      <c r="AY153" s="261" t="s">
        <v>153</v>
      </c>
    </row>
    <row r="154" s="14" customFormat="1">
      <c r="A154" s="14"/>
      <c r="B154" s="251"/>
      <c r="C154" s="252"/>
      <c r="D154" s="242" t="s">
        <v>163</v>
      </c>
      <c r="E154" s="253" t="s">
        <v>1</v>
      </c>
      <c r="F154" s="254" t="s">
        <v>416</v>
      </c>
      <c r="G154" s="252"/>
      <c r="H154" s="255">
        <v>1.8899999999999999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163</v>
      </c>
      <c r="AU154" s="261" t="s">
        <v>92</v>
      </c>
      <c r="AV154" s="14" t="s">
        <v>92</v>
      </c>
      <c r="AW154" s="14" t="s">
        <v>36</v>
      </c>
      <c r="AX154" s="14" t="s">
        <v>83</v>
      </c>
      <c r="AY154" s="261" t="s">
        <v>153</v>
      </c>
    </row>
    <row r="155" s="15" customFormat="1">
      <c r="A155" s="15"/>
      <c r="B155" s="262"/>
      <c r="C155" s="263"/>
      <c r="D155" s="242" t="s">
        <v>163</v>
      </c>
      <c r="E155" s="264" t="s">
        <v>1</v>
      </c>
      <c r="F155" s="265" t="s">
        <v>167</v>
      </c>
      <c r="G155" s="263"/>
      <c r="H155" s="266">
        <v>5.5499999999999998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2" t="s">
        <v>163</v>
      </c>
      <c r="AU155" s="272" t="s">
        <v>92</v>
      </c>
      <c r="AV155" s="15" t="s">
        <v>161</v>
      </c>
      <c r="AW155" s="15" t="s">
        <v>36</v>
      </c>
      <c r="AX155" s="15" t="s">
        <v>90</v>
      </c>
      <c r="AY155" s="272" t="s">
        <v>153</v>
      </c>
    </row>
    <row r="156" s="2" customFormat="1" ht="16.5" customHeight="1">
      <c r="A156" s="39"/>
      <c r="B156" s="40"/>
      <c r="C156" s="227" t="s">
        <v>185</v>
      </c>
      <c r="D156" s="227" t="s">
        <v>156</v>
      </c>
      <c r="E156" s="228" t="s">
        <v>417</v>
      </c>
      <c r="F156" s="229" t="s">
        <v>418</v>
      </c>
      <c r="G156" s="230" t="s">
        <v>159</v>
      </c>
      <c r="H156" s="231">
        <v>1.75</v>
      </c>
      <c r="I156" s="232"/>
      <c r="J156" s="233">
        <f>ROUND(I156*H156,2)</f>
        <v>0</v>
      </c>
      <c r="K156" s="229" t="s">
        <v>160</v>
      </c>
      <c r="L156" s="45"/>
      <c r="M156" s="234" t="s">
        <v>1</v>
      </c>
      <c r="N156" s="235" t="s">
        <v>48</v>
      </c>
      <c r="O156" s="92"/>
      <c r="P156" s="236">
        <f>O156*H156</f>
        <v>0</v>
      </c>
      <c r="Q156" s="236">
        <v>0.054600000000000003</v>
      </c>
      <c r="R156" s="236">
        <f>Q156*H156</f>
        <v>0.09555000000000001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161</v>
      </c>
      <c r="AT156" s="238" t="s">
        <v>156</v>
      </c>
      <c r="AU156" s="238" t="s">
        <v>92</v>
      </c>
      <c r="AY156" s="18" t="s">
        <v>153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90</v>
      </c>
      <c r="BK156" s="239">
        <f>ROUND(I156*H156,2)</f>
        <v>0</v>
      </c>
      <c r="BL156" s="18" t="s">
        <v>161</v>
      </c>
      <c r="BM156" s="238" t="s">
        <v>419</v>
      </c>
    </row>
    <row r="157" s="13" customFormat="1">
      <c r="A157" s="13"/>
      <c r="B157" s="240"/>
      <c r="C157" s="241"/>
      <c r="D157" s="242" t="s">
        <v>163</v>
      </c>
      <c r="E157" s="243" t="s">
        <v>1</v>
      </c>
      <c r="F157" s="244" t="s">
        <v>420</v>
      </c>
      <c r="G157" s="241"/>
      <c r="H157" s="243" t="s">
        <v>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163</v>
      </c>
      <c r="AU157" s="250" t="s">
        <v>92</v>
      </c>
      <c r="AV157" s="13" t="s">
        <v>90</v>
      </c>
      <c r="AW157" s="13" t="s">
        <v>36</v>
      </c>
      <c r="AX157" s="13" t="s">
        <v>83</v>
      </c>
      <c r="AY157" s="250" t="s">
        <v>153</v>
      </c>
    </row>
    <row r="158" s="13" customFormat="1">
      <c r="A158" s="13"/>
      <c r="B158" s="240"/>
      <c r="C158" s="241"/>
      <c r="D158" s="242" t="s">
        <v>163</v>
      </c>
      <c r="E158" s="243" t="s">
        <v>1</v>
      </c>
      <c r="F158" s="244" t="s">
        <v>165</v>
      </c>
      <c r="G158" s="241"/>
      <c r="H158" s="243" t="s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163</v>
      </c>
      <c r="AU158" s="250" t="s">
        <v>92</v>
      </c>
      <c r="AV158" s="13" t="s">
        <v>90</v>
      </c>
      <c r="AW158" s="13" t="s">
        <v>36</v>
      </c>
      <c r="AX158" s="13" t="s">
        <v>83</v>
      </c>
      <c r="AY158" s="250" t="s">
        <v>153</v>
      </c>
    </row>
    <row r="159" s="14" customFormat="1">
      <c r="A159" s="14"/>
      <c r="B159" s="251"/>
      <c r="C159" s="252"/>
      <c r="D159" s="242" t="s">
        <v>163</v>
      </c>
      <c r="E159" s="253" t="s">
        <v>1</v>
      </c>
      <c r="F159" s="254" t="s">
        <v>421</v>
      </c>
      <c r="G159" s="252"/>
      <c r="H159" s="255">
        <v>1.75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163</v>
      </c>
      <c r="AU159" s="261" t="s">
        <v>92</v>
      </c>
      <c r="AV159" s="14" t="s">
        <v>92</v>
      </c>
      <c r="AW159" s="14" t="s">
        <v>36</v>
      </c>
      <c r="AX159" s="14" t="s">
        <v>83</v>
      </c>
      <c r="AY159" s="261" t="s">
        <v>153</v>
      </c>
    </row>
    <row r="160" s="15" customFormat="1">
      <c r="A160" s="15"/>
      <c r="B160" s="262"/>
      <c r="C160" s="263"/>
      <c r="D160" s="242" t="s">
        <v>163</v>
      </c>
      <c r="E160" s="264" t="s">
        <v>1</v>
      </c>
      <c r="F160" s="265" t="s">
        <v>167</v>
      </c>
      <c r="G160" s="263"/>
      <c r="H160" s="266">
        <v>1.75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2" t="s">
        <v>163</v>
      </c>
      <c r="AU160" s="272" t="s">
        <v>92</v>
      </c>
      <c r="AV160" s="15" t="s">
        <v>161</v>
      </c>
      <c r="AW160" s="15" t="s">
        <v>36</v>
      </c>
      <c r="AX160" s="15" t="s">
        <v>90</v>
      </c>
      <c r="AY160" s="272" t="s">
        <v>153</v>
      </c>
    </row>
    <row r="161" s="12" customFormat="1" ht="22.8" customHeight="1">
      <c r="A161" s="12"/>
      <c r="B161" s="211"/>
      <c r="C161" s="212"/>
      <c r="D161" s="213" t="s">
        <v>82</v>
      </c>
      <c r="E161" s="225" t="s">
        <v>189</v>
      </c>
      <c r="F161" s="225" t="s">
        <v>422</v>
      </c>
      <c r="G161" s="212"/>
      <c r="H161" s="212"/>
      <c r="I161" s="215"/>
      <c r="J161" s="226">
        <f>BK161</f>
        <v>0</v>
      </c>
      <c r="K161" s="212"/>
      <c r="L161" s="217"/>
      <c r="M161" s="218"/>
      <c r="N161" s="219"/>
      <c r="O161" s="219"/>
      <c r="P161" s="220">
        <f>SUM(P162:P235)</f>
        <v>0</v>
      </c>
      <c r="Q161" s="219"/>
      <c r="R161" s="220">
        <f>SUM(R162:R235)</f>
        <v>39.159094700000004</v>
      </c>
      <c r="S161" s="219"/>
      <c r="T161" s="221">
        <f>SUM(T162:T235)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2" t="s">
        <v>90</v>
      </c>
      <c r="AT161" s="223" t="s">
        <v>82</v>
      </c>
      <c r="AU161" s="223" t="s">
        <v>90</v>
      </c>
      <c r="AY161" s="222" t="s">
        <v>153</v>
      </c>
      <c r="BK161" s="224">
        <f>SUM(BK162:BK235)</f>
        <v>0</v>
      </c>
    </row>
    <row r="162" s="2" customFormat="1" ht="24.15" customHeight="1">
      <c r="A162" s="39"/>
      <c r="B162" s="40"/>
      <c r="C162" s="227" t="s">
        <v>189</v>
      </c>
      <c r="D162" s="227" t="s">
        <v>156</v>
      </c>
      <c r="E162" s="228" t="s">
        <v>423</v>
      </c>
      <c r="F162" s="229" t="s">
        <v>424</v>
      </c>
      <c r="G162" s="230" t="s">
        <v>282</v>
      </c>
      <c r="H162" s="231">
        <v>5</v>
      </c>
      <c r="I162" s="232"/>
      <c r="J162" s="233">
        <f>ROUND(I162*H162,2)</f>
        <v>0</v>
      </c>
      <c r="K162" s="229" t="s">
        <v>160</v>
      </c>
      <c r="L162" s="45"/>
      <c r="M162" s="234" t="s">
        <v>1</v>
      </c>
      <c r="N162" s="235" t="s">
        <v>48</v>
      </c>
      <c r="O162" s="92"/>
      <c r="P162" s="236">
        <f>O162*H162</f>
        <v>0</v>
      </c>
      <c r="Q162" s="236">
        <v>0.15409999999999999</v>
      </c>
      <c r="R162" s="236">
        <f>Q162*H162</f>
        <v>0.77049999999999996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161</v>
      </c>
      <c r="AT162" s="238" t="s">
        <v>156</v>
      </c>
      <c r="AU162" s="238" t="s">
        <v>92</v>
      </c>
      <c r="AY162" s="18" t="s">
        <v>153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90</v>
      </c>
      <c r="BK162" s="239">
        <f>ROUND(I162*H162,2)</f>
        <v>0</v>
      </c>
      <c r="BL162" s="18" t="s">
        <v>161</v>
      </c>
      <c r="BM162" s="238" t="s">
        <v>425</v>
      </c>
    </row>
    <row r="163" s="13" customFormat="1">
      <c r="A163" s="13"/>
      <c r="B163" s="240"/>
      <c r="C163" s="241"/>
      <c r="D163" s="242" t="s">
        <v>163</v>
      </c>
      <c r="E163" s="243" t="s">
        <v>1</v>
      </c>
      <c r="F163" s="244" t="s">
        <v>426</v>
      </c>
      <c r="G163" s="241"/>
      <c r="H163" s="243" t="s">
        <v>1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163</v>
      </c>
      <c r="AU163" s="250" t="s">
        <v>92</v>
      </c>
      <c r="AV163" s="13" t="s">
        <v>90</v>
      </c>
      <c r="AW163" s="13" t="s">
        <v>36</v>
      </c>
      <c r="AX163" s="13" t="s">
        <v>83</v>
      </c>
      <c r="AY163" s="250" t="s">
        <v>153</v>
      </c>
    </row>
    <row r="164" s="13" customFormat="1">
      <c r="A164" s="13"/>
      <c r="B164" s="240"/>
      <c r="C164" s="241"/>
      <c r="D164" s="242" t="s">
        <v>163</v>
      </c>
      <c r="E164" s="243" t="s">
        <v>1</v>
      </c>
      <c r="F164" s="244" t="s">
        <v>165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163</v>
      </c>
      <c r="AU164" s="250" t="s">
        <v>92</v>
      </c>
      <c r="AV164" s="13" t="s">
        <v>90</v>
      </c>
      <c r="AW164" s="13" t="s">
        <v>36</v>
      </c>
      <c r="AX164" s="13" t="s">
        <v>83</v>
      </c>
      <c r="AY164" s="250" t="s">
        <v>153</v>
      </c>
    </row>
    <row r="165" s="14" customFormat="1">
      <c r="A165" s="14"/>
      <c r="B165" s="251"/>
      <c r="C165" s="252"/>
      <c r="D165" s="242" t="s">
        <v>163</v>
      </c>
      <c r="E165" s="253" t="s">
        <v>1</v>
      </c>
      <c r="F165" s="254" t="s">
        <v>185</v>
      </c>
      <c r="G165" s="252"/>
      <c r="H165" s="255">
        <v>5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163</v>
      </c>
      <c r="AU165" s="261" t="s">
        <v>92</v>
      </c>
      <c r="AV165" s="14" t="s">
        <v>92</v>
      </c>
      <c r="AW165" s="14" t="s">
        <v>36</v>
      </c>
      <c r="AX165" s="14" t="s">
        <v>83</v>
      </c>
      <c r="AY165" s="261" t="s">
        <v>153</v>
      </c>
    </row>
    <row r="166" s="15" customFormat="1">
      <c r="A166" s="15"/>
      <c r="B166" s="262"/>
      <c r="C166" s="263"/>
      <c r="D166" s="242" t="s">
        <v>163</v>
      </c>
      <c r="E166" s="264" t="s">
        <v>1</v>
      </c>
      <c r="F166" s="265" t="s">
        <v>167</v>
      </c>
      <c r="G166" s="263"/>
      <c r="H166" s="266">
        <v>5</v>
      </c>
      <c r="I166" s="267"/>
      <c r="J166" s="263"/>
      <c r="K166" s="263"/>
      <c r="L166" s="268"/>
      <c r="M166" s="269"/>
      <c r="N166" s="270"/>
      <c r="O166" s="270"/>
      <c r="P166" s="270"/>
      <c r="Q166" s="270"/>
      <c r="R166" s="270"/>
      <c r="S166" s="270"/>
      <c r="T166" s="27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2" t="s">
        <v>163</v>
      </c>
      <c r="AU166" s="272" t="s">
        <v>92</v>
      </c>
      <c r="AV166" s="15" t="s">
        <v>161</v>
      </c>
      <c r="AW166" s="15" t="s">
        <v>36</v>
      </c>
      <c r="AX166" s="15" t="s">
        <v>90</v>
      </c>
      <c r="AY166" s="272" t="s">
        <v>153</v>
      </c>
    </row>
    <row r="167" s="2" customFormat="1" ht="24.15" customHeight="1">
      <c r="A167" s="39"/>
      <c r="B167" s="40"/>
      <c r="C167" s="227" t="s">
        <v>196</v>
      </c>
      <c r="D167" s="227" t="s">
        <v>156</v>
      </c>
      <c r="E167" s="228" t="s">
        <v>427</v>
      </c>
      <c r="F167" s="229" t="s">
        <v>428</v>
      </c>
      <c r="G167" s="230" t="s">
        <v>159</v>
      </c>
      <c r="H167" s="231">
        <v>281.19999999999999</v>
      </c>
      <c r="I167" s="232"/>
      <c r="J167" s="233">
        <f>ROUND(I167*H167,2)</f>
        <v>0</v>
      </c>
      <c r="K167" s="229" t="s">
        <v>160</v>
      </c>
      <c r="L167" s="45"/>
      <c r="M167" s="234" t="s">
        <v>1</v>
      </c>
      <c r="N167" s="235" t="s">
        <v>48</v>
      </c>
      <c r="O167" s="92"/>
      <c r="P167" s="236">
        <f>O167*H167</f>
        <v>0</v>
      </c>
      <c r="Q167" s="236">
        <v>0.00025999999999999998</v>
      </c>
      <c r="R167" s="236">
        <f>Q167*H167</f>
        <v>0.073111999999999996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161</v>
      </c>
      <c r="AT167" s="238" t="s">
        <v>156</v>
      </c>
      <c r="AU167" s="238" t="s">
        <v>92</v>
      </c>
      <c r="AY167" s="18" t="s">
        <v>153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90</v>
      </c>
      <c r="BK167" s="239">
        <f>ROUND(I167*H167,2)</f>
        <v>0</v>
      </c>
      <c r="BL167" s="18" t="s">
        <v>161</v>
      </c>
      <c r="BM167" s="238" t="s">
        <v>429</v>
      </c>
    </row>
    <row r="168" s="13" customFormat="1">
      <c r="A168" s="13"/>
      <c r="B168" s="240"/>
      <c r="C168" s="241"/>
      <c r="D168" s="242" t="s">
        <v>163</v>
      </c>
      <c r="E168" s="243" t="s">
        <v>1</v>
      </c>
      <c r="F168" s="244" t="s">
        <v>430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163</v>
      </c>
      <c r="AU168" s="250" t="s">
        <v>92</v>
      </c>
      <c r="AV168" s="13" t="s">
        <v>90</v>
      </c>
      <c r="AW168" s="13" t="s">
        <v>36</v>
      </c>
      <c r="AX168" s="13" t="s">
        <v>83</v>
      </c>
      <c r="AY168" s="250" t="s">
        <v>153</v>
      </c>
    </row>
    <row r="169" s="13" customFormat="1">
      <c r="A169" s="13"/>
      <c r="B169" s="240"/>
      <c r="C169" s="241"/>
      <c r="D169" s="242" t="s">
        <v>163</v>
      </c>
      <c r="E169" s="243" t="s">
        <v>1</v>
      </c>
      <c r="F169" s="244" t="s">
        <v>431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163</v>
      </c>
      <c r="AU169" s="250" t="s">
        <v>92</v>
      </c>
      <c r="AV169" s="13" t="s">
        <v>90</v>
      </c>
      <c r="AW169" s="13" t="s">
        <v>36</v>
      </c>
      <c r="AX169" s="13" t="s">
        <v>83</v>
      </c>
      <c r="AY169" s="250" t="s">
        <v>153</v>
      </c>
    </row>
    <row r="170" s="13" customFormat="1">
      <c r="A170" s="13"/>
      <c r="B170" s="240"/>
      <c r="C170" s="241"/>
      <c r="D170" s="242" t="s">
        <v>163</v>
      </c>
      <c r="E170" s="243" t="s">
        <v>1</v>
      </c>
      <c r="F170" s="244" t="s">
        <v>217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163</v>
      </c>
      <c r="AU170" s="250" t="s">
        <v>92</v>
      </c>
      <c r="AV170" s="13" t="s">
        <v>90</v>
      </c>
      <c r="AW170" s="13" t="s">
        <v>36</v>
      </c>
      <c r="AX170" s="13" t="s">
        <v>83</v>
      </c>
      <c r="AY170" s="250" t="s">
        <v>153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432</v>
      </c>
      <c r="G171" s="252"/>
      <c r="H171" s="255">
        <v>281.19999999999999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92</v>
      </c>
      <c r="AV171" s="14" t="s">
        <v>92</v>
      </c>
      <c r="AW171" s="14" t="s">
        <v>36</v>
      </c>
      <c r="AX171" s="14" t="s">
        <v>83</v>
      </c>
      <c r="AY171" s="261" t="s">
        <v>153</v>
      </c>
    </row>
    <row r="172" s="15" customFormat="1">
      <c r="A172" s="15"/>
      <c r="B172" s="262"/>
      <c r="C172" s="263"/>
      <c r="D172" s="242" t="s">
        <v>163</v>
      </c>
      <c r="E172" s="264" t="s">
        <v>1</v>
      </c>
      <c r="F172" s="265" t="s">
        <v>167</v>
      </c>
      <c r="G172" s="263"/>
      <c r="H172" s="266">
        <v>281.19999999999999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2" t="s">
        <v>163</v>
      </c>
      <c r="AU172" s="272" t="s">
        <v>92</v>
      </c>
      <c r="AV172" s="15" t="s">
        <v>161</v>
      </c>
      <c r="AW172" s="15" t="s">
        <v>36</v>
      </c>
      <c r="AX172" s="15" t="s">
        <v>90</v>
      </c>
      <c r="AY172" s="272" t="s">
        <v>153</v>
      </c>
    </row>
    <row r="173" s="2" customFormat="1" ht="21.75" customHeight="1">
      <c r="A173" s="39"/>
      <c r="B173" s="40"/>
      <c r="C173" s="227" t="s">
        <v>202</v>
      </c>
      <c r="D173" s="227" t="s">
        <v>156</v>
      </c>
      <c r="E173" s="228" t="s">
        <v>433</v>
      </c>
      <c r="F173" s="229" t="s">
        <v>434</v>
      </c>
      <c r="G173" s="230" t="s">
        <v>159</v>
      </c>
      <c r="H173" s="231">
        <v>281.19999999999999</v>
      </c>
      <c r="I173" s="232"/>
      <c r="J173" s="233">
        <f>ROUND(I173*H173,2)</f>
        <v>0</v>
      </c>
      <c r="K173" s="229" t="s">
        <v>160</v>
      </c>
      <c r="L173" s="45"/>
      <c r="M173" s="234" t="s">
        <v>1</v>
      </c>
      <c r="N173" s="235" t="s">
        <v>48</v>
      </c>
      <c r="O173" s="92"/>
      <c r="P173" s="236">
        <f>O173*H173</f>
        <v>0</v>
      </c>
      <c r="Q173" s="236">
        <v>0.0043800000000000002</v>
      </c>
      <c r="R173" s="236">
        <f>Q173*H173</f>
        <v>1.2316560000000001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161</v>
      </c>
      <c r="AT173" s="238" t="s">
        <v>156</v>
      </c>
      <c r="AU173" s="238" t="s">
        <v>92</v>
      </c>
      <c r="AY173" s="18" t="s">
        <v>153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90</v>
      </c>
      <c r="BK173" s="239">
        <f>ROUND(I173*H173,2)</f>
        <v>0</v>
      </c>
      <c r="BL173" s="18" t="s">
        <v>161</v>
      </c>
      <c r="BM173" s="238" t="s">
        <v>435</v>
      </c>
    </row>
    <row r="174" s="13" customFormat="1">
      <c r="A174" s="13"/>
      <c r="B174" s="240"/>
      <c r="C174" s="241"/>
      <c r="D174" s="242" t="s">
        <v>163</v>
      </c>
      <c r="E174" s="243" t="s">
        <v>1</v>
      </c>
      <c r="F174" s="244" t="s">
        <v>436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163</v>
      </c>
      <c r="AU174" s="250" t="s">
        <v>92</v>
      </c>
      <c r="AV174" s="13" t="s">
        <v>90</v>
      </c>
      <c r="AW174" s="13" t="s">
        <v>36</v>
      </c>
      <c r="AX174" s="13" t="s">
        <v>83</v>
      </c>
      <c r="AY174" s="250" t="s">
        <v>153</v>
      </c>
    </row>
    <row r="175" s="13" customFormat="1">
      <c r="A175" s="13"/>
      <c r="B175" s="240"/>
      <c r="C175" s="241"/>
      <c r="D175" s="242" t="s">
        <v>163</v>
      </c>
      <c r="E175" s="243" t="s">
        <v>1</v>
      </c>
      <c r="F175" s="244" t="s">
        <v>431</v>
      </c>
      <c r="G175" s="241"/>
      <c r="H175" s="243" t="s">
        <v>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163</v>
      </c>
      <c r="AU175" s="250" t="s">
        <v>92</v>
      </c>
      <c r="AV175" s="13" t="s">
        <v>90</v>
      </c>
      <c r="AW175" s="13" t="s">
        <v>36</v>
      </c>
      <c r="AX175" s="13" t="s">
        <v>83</v>
      </c>
      <c r="AY175" s="250" t="s">
        <v>153</v>
      </c>
    </row>
    <row r="176" s="13" customFormat="1">
      <c r="A176" s="13"/>
      <c r="B176" s="240"/>
      <c r="C176" s="241"/>
      <c r="D176" s="242" t="s">
        <v>163</v>
      </c>
      <c r="E176" s="243" t="s">
        <v>1</v>
      </c>
      <c r="F176" s="244" t="s">
        <v>217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163</v>
      </c>
      <c r="AU176" s="250" t="s">
        <v>92</v>
      </c>
      <c r="AV176" s="13" t="s">
        <v>90</v>
      </c>
      <c r="AW176" s="13" t="s">
        <v>36</v>
      </c>
      <c r="AX176" s="13" t="s">
        <v>83</v>
      </c>
      <c r="AY176" s="250" t="s">
        <v>153</v>
      </c>
    </row>
    <row r="177" s="14" customFormat="1">
      <c r="A177" s="14"/>
      <c r="B177" s="251"/>
      <c r="C177" s="252"/>
      <c r="D177" s="242" t="s">
        <v>163</v>
      </c>
      <c r="E177" s="253" t="s">
        <v>1</v>
      </c>
      <c r="F177" s="254" t="s">
        <v>432</v>
      </c>
      <c r="G177" s="252"/>
      <c r="H177" s="255">
        <v>281.19999999999999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163</v>
      </c>
      <c r="AU177" s="261" t="s">
        <v>92</v>
      </c>
      <c r="AV177" s="14" t="s">
        <v>92</v>
      </c>
      <c r="AW177" s="14" t="s">
        <v>36</v>
      </c>
      <c r="AX177" s="14" t="s">
        <v>83</v>
      </c>
      <c r="AY177" s="261" t="s">
        <v>153</v>
      </c>
    </row>
    <row r="178" s="15" customFormat="1">
      <c r="A178" s="15"/>
      <c r="B178" s="262"/>
      <c r="C178" s="263"/>
      <c r="D178" s="242" t="s">
        <v>163</v>
      </c>
      <c r="E178" s="264" t="s">
        <v>1</v>
      </c>
      <c r="F178" s="265" t="s">
        <v>167</v>
      </c>
      <c r="G178" s="263"/>
      <c r="H178" s="266">
        <v>281.19999999999999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2" t="s">
        <v>163</v>
      </c>
      <c r="AU178" s="272" t="s">
        <v>92</v>
      </c>
      <c r="AV178" s="15" t="s">
        <v>161</v>
      </c>
      <c r="AW178" s="15" t="s">
        <v>36</v>
      </c>
      <c r="AX178" s="15" t="s">
        <v>90</v>
      </c>
      <c r="AY178" s="272" t="s">
        <v>153</v>
      </c>
    </row>
    <row r="179" s="2" customFormat="1" ht="44.25" customHeight="1">
      <c r="A179" s="39"/>
      <c r="B179" s="40"/>
      <c r="C179" s="227" t="s">
        <v>154</v>
      </c>
      <c r="D179" s="227" t="s">
        <v>156</v>
      </c>
      <c r="E179" s="228" t="s">
        <v>437</v>
      </c>
      <c r="F179" s="229" t="s">
        <v>438</v>
      </c>
      <c r="G179" s="230" t="s">
        <v>159</v>
      </c>
      <c r="H179" s="231">
        <v>281.19999999999999</v>
      </c>
      <c r="I179" s="232"/>
      <c r="J179" s="233">
        <f>ROUND(I179*H179,2)</f>
        <v>0</v>
      </c>
      <c r="K179" s="229" t="s">
        <v>160</v>
      </c>
      <c r="L179" s="45"/>
      <c r="M179" s="234" t="s">
        <v>1</v>
      </c>
      <c r="N179" s="235" t="s">
        <v>48</v>
      </c>
      <c r="O179" s="92"/>
      <c r="P179" s="236">
        <f>O179*H179</f>
        <v>0</v>
      </c>
      <c r="Q179" s="236">
        <v>0.021899999999999999</v>
      </c>
      <c r="R179" s="236">
        <f>Q179*H179</f>
        <v>6.1582799999999995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161</v>
      </c>
      <c r="AT179" s="238" t="s">
        <v>156</v>
      </c>
      <c r="AU179" s="238" t="s">
        <v>92</v>
      </c>
      <c r="AY179" s="18" t="s">
        <v>153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90</v>
      </c>
      <c r="BK179" s="239">
        <f>ROUND(I179*H179,2)</f>
        <v>0</v>
      </c>
      <c r="BL179" s="18" t="s">
        <v>161</v>
      </c>
      <c r="BM179" s="238" t="s">
        <v>439</v>
      </c>
    </row>
    <row r="180" s="13" customFormat="1">
      <c r="A180" s="13"/>
      <c r="B180" s="240"/>
      <c r="C180" s="241"/>
      <c r="D180" s="242" t="s">
        <v>163</v>
      </c>
      <c r="E180" s="243" t="s">
        <v>1</v>
      </c>
      <c r="F180" s="244" t="s">
        <v>440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163</v>
      </c>
      <c r="AU180" s="250" t="s">
        <v>92</v>
      </c>
      <c r="AV180" s="13" t="s">
        <v>90</v>
      </c>
      <c r="AW180" s="13" t="s">
        <v>36</v>
      </c>
      <c r="AX180" s="13" t="s">
        <v>83</v>
      </c>
      <c r="AY180" s="250" t="s">
        <v>153</v>
      </c>
    </row>
    <row r="181" s="13" customFormat="1">
      <c r="A181" s="13"/>
      <c r="B181" s="240"/>
      <c r="C181" s="241"/>
      <c r="D181" s="242" t="s">
        <v>163</v>
      </c>
      <c r="E181" s="243" t="s">
        <v>1</v>
      </c>
      <c r="F181" s="244" t="s">
        <v>431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163</v>
      </c>
      <c r="AU181" s="250" t="s">
        <v>92</v>
      </c>
      <c r="AV181" s="13" t="s">
        <v>90</v>
      </c>
      <c r="AW181" s="13" t="s">
        <v>36</v>
      </c>
      <c r="AX181" s="13" t="s">
        <v>83</v>
      </c>
      <c r="AY181" s="250" t="s">
        <v>153</v>
      </c>
    </row>
    <row r="182" s="13" customFormat="1">
      <c r="A182" s="13"/>
      <c r="B182" s="240"/>
      <c r="C182" s="241"/>
      <c r="D182" s="242" t="s">
        <v>163</v>
      </c>
      <c r="E182" s="243" t="s">
        <v>1</v>
      </c>
      <c r="F182" s="244" t="s">
        <v>217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163</v>
      </c>
      <c r="AU182" s="250" t="s">
        <v>92</v>
      </c>
      <c r="AV182" s="13" t="s">
        <v>90</v>
      </c>
      <c r="AW182" s="13" t="s">
        <v>36</v>
      </c>
      <c r="AX182" s="13" t="s">
        <v>83</v>
      </c>
      <c r="AY182" s="250" t="s">
        <v>153</v>
      </c>
    </row>
    <row r="183" s="14" customFormat="1">
      <c r="A183" s="14"/>
      <c r="B183" s="251"/>
      <c r="C183" s="252"/>
      <c r="D183" s="242" t="s">
        <v>163</v>
      </c>
      <c r="E183" s="253" t="s">
        <v>1</v>
      </c>
      <c r="F183" s="254" t="s">
        <v>218</v>
      </c>
      <c r="G183" s="252"/>
      <c r="H183" s="255">
        <v>281.19999999999999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163</v>
      </c>
      <c r="AU183" s="261" t="s">
        <v>92</v>
      </c>
      <c r="AV183" s="14" t="s">
        <v>92</v>
      </c>
      <c r="AW183" s="14" t="s">
        <v>36</v>
      </c>
      <c r="AX183" s="14" t="s">
        <v>83</v>
      </c>
      <c r="AY183" s="261" t="s">
        <v>153</v>
      </c>
    </row>
    <row r="184" s="16" customFormat="1">
      <c r="A184" s="16"/>
      <c r="B184" s="279"/>
      <c r="C184" s="280"/>
      <c r="D184" s="242" t="s">
        <v>163</v>
      </c>
      <c r="E184" s="281" t="s">
        <v>389</v>
      </c>
      <c r="F184" s="282" t="s">
        <v>441</v>
      </c>
      <c r="G184" s="280"/>
      <c r="H184" s="283">
        <v>281.19999999999999</v>
      </c>
      <c r="I184" s="284"/>
      <c r="J184" s="280"/>
      <c r="K184" s="280"/>
      <c r="L184" s="285"/>
      <c r="M184" s="286"/>
      <c r="N184" s="287"/>
      <c r="O184" s="287"/>
      <c r="P184" s="287"/>
      <c r="Q184" s="287"/>
      <c r="R184" s="287"/>
      <c r="S184" s="287"/>
      <c r="T184" s="288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89" t="s">
        <v>163</v>
      </c>
      <c r="AU184" s="289" t="s">
        <v>92</v>
      </c>
      <c r="AV184" s="16" t="s">
        <v>172</v>
      </c>
      <c r="AW184" s="16" t="s">
        <v>36</v>
      </c>
      <c r="AX184" s="16" t="s">
        <v>83</v>
      </c>
      <c r="AY184" s="289" t="s">
        <v>153</v>
      </c>
    </row>
    <row r="185" s="15" customFormat="1">
      <c r="A185" s="15"/>
      <c r="B185" s="262"/>
      <c r="C185" s="263"/>
      <c r="D185" s="242" t="s">
        <v>163</v>
      </c>
      <c r="E185" s="264" t="s">
        <v>1</v>
      </c>
      <c r="F185" s="265" t="s">
        <v>167</v>
      </c>
      <c r="G185" s="263"/>
      <c r="H185" s="266">
        <v>281.19999999999999</v>
      </c>
      <c r="I185" s="267"/>
      <c r="J185" s="263"/>
      <c r="K185" s="263"/>
      <c r="L185" s="268"/>
      <c r="M185" s="269"/>
      <c r="N185" s="270"/>
      <c r="O185" s="270"/>
      <c r="P185" s="270"/>
      <c r="Q185" s="270"/>
      <c r="R185" s="270"/>
      <c r="S185" s="270"/>
      <c r="T185" s="27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2" t="s">
        <v>163</v>
      </c>
      <c r="AU185" s="272" t="s">
        <v>92</v>
      </c>
      <c r="AV185" s="15" t="s">
        <v>161</v>
      </c>
      <c r="AW185" s="15" t="s">
        <v>36</v>
      </c>
      <c r="AX185" s="15" t="s">
        <v>90</v>
      </c>
      <c r="AY185" s="272" t="s">
        <v>153</v>
      </c>
    </row>
    <row r="186" s="2" customFormat="1" ht="44.25" customHeight="1">
      <c r="A186" s="39"/>
      <c r="B186" s="40"/>
      <c r="C186" s="227" t="s">
        <v>442</v>
      </c>
      <c r="D186" s="227" t="s">
        <v>156</v>
      </c>
      <c r="E186" s="228" t="s">
        <v>443</v>
      </c>
      <c r="F186" s="229" t="s">
        <v>444</v>
      </c>
      <c r="G186" s="230" t="s">
        <v>159</v>
      </c>
      <c r="H186" s="231">
        <v>553.18600000000004</v>
      </c>
      <c r="I186" s="232"/>
      <c r="J186" s="233">
        <f>ROUND(I186*H186,2)</f>
        <v>0</v>
      </c>
      <c r="K186" s="229" t="s">
        <v>160</v>
      </c>
      <c r="L186" s="45"/>
      <c r="M186" s="234" t="s">
        <v>1</v>
      </c>
      <c r="N186" s="235" t="s">
        <v>48</v>
      </c>
      <c r="O186" s="92"/>
      <c r="P186" s="236">
        <f>O186*H186</f>
        <v>0</v>
      </c>
      <c r="Q186" s="236">
        <v>0.0206</v>
      </c>
      <c r="R186" s="236">
        <f>Q186*H186</f>
        <v>11.395631600000002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161</v>
      </c>
      <c r="AT186" s="238" t="s">
        <v>156</v>
      </c>
      <c r="AU186" s="238" t="s">
        <v>92</v>
      </c>
      <c r="AY186" s="18" t="s">
        <v>153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90</v>
      </c>
      <c r="BK186" s="239">
        <f>ROUND(I186*H186,2)</f>
        <v>0</v>
      </c>
      <c r="BL186" s="18" t="s">
        <v>161</v>
      </c>
      <c r="BM186" s="238" t="s">
        <v>445</v>
      </c>
    </row>
    <row r="187" s="13" customFormat="1">
      <c r="A187" s="13"/>
      <c r="B187" s="240"/>
      <c r="C187" s="241"/>
      <c r="D187" s="242" t="s">
        <v>163</v>
      </c>
      <c r="E187" s="243" t="s">
        <v>1</v>
      </c>
      <c r="F187" s="244" t="s">
        <v>223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163</v>
      </c>
      <c r="AU187" s="250" t="s">
        <v>92</v>
      </c>
      <c r="AV187" s="13" t="s">
        <v>90</v>
      </c>
      <c r="AW187" s="13" t="s">
        <v>36</v>
      </c>
      <c r="AX187" s="13" t="s">
        <v>83</v>
      </c>
      <c r="AY187" s="250" t="s">
        <v>153</v>
      </c>
    </row>
    <row r="188" s="13" customFormat="1">
      <c r="A188" s="13"/>
      <c r="B188" s="240"/>
      <c r="C188" s="241"/>
      <c r="D188" s="242" t="s">
        <v>163</v>
      </c>
      <c r="E188" s="243" t="s">
        <v>1</v>
      </c>
      <c r="F188" s="244" t="s">
        <v>165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163</v>
      </c>
      <c r="AU188" s="250" t="s">
        <v>92</v>
      </c>
      <c r="AV188" s="13" t="s">
        <v>90</v>
      </c>
      <c r="AW188" s="13" t="s">
        <v>36</v>
      </c>
      <c r="AX188" s="13" t="s">
        <v>83</v>
      </c>
      <c r="AY188" s="250" t="s">
        <v>153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224</v>
      </c>
      <c r="G189" s="252"/>
      <c r="H189" s="255">
        <v>606.27200000000005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92</v>
      </c>
      <c r="AV189" s="14" t="s">
        <v>92</v>
      </c>
      <c r="AW189" s="14" t="s">
        <v>36</v>
      </c>
      <c r="AX189" s="14" t="s">
        <v>83</v>
      </c>
      <c r="AY189" s="261" t="s">
        <v>153</v>
      </c>
    </row>
    <row r="190" s="14" customFormat="1">
      <c r="A190" s="14"/>
      <c r="B190" s="251"/>
      <c r="C190" s="252"/>
      <c r="D190" s="242" t="s">
        <v>163</v>
      </c>
      <c r="E190" s="253" t="s">
        <v>1</v>
      </c>
      <c r="F190" s="254" t="s">
        <v>225</v>
      </c>
      <c r="G190" s="252"/>
      <c r="H190" s="255">
        <v>-53.085999999999999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163</v>
      </c>
      <c r="AU190" s="261" t="s">
        <v>92</v>
      </c>
      <c r="AV190" s="14" t="s">
        <v>92</v>
      </c>
      <c r="AW190" s="14" t="s">
        <v>36</v>
      </c>
      <c r="AX190" s="14" t="s">
        <v>83</v>
      </c>
      <c r="AY190" s="261" t="s">
        <v>153</v>
      </c>
    </row>
    <row r="191" s="15" customFormat="1">
      <c r="A191" s="15"/>
      <c r="B191" s="262"/>
      <c r="C191" s="263"/>
      <c r="D191" s="242" t="s">
        <v>163</v>
      </c>
      <c r="E191" s="264" t="s">
        <v>1</v>
      </c>
      <c r="F191" s="265" t="s">
        <v>167</v>
      </c>
      <c r="G191" s="263"/>
      <c r="H191" s="266">
        <v>553.18600000000004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2" t="s">
        <v>163</v>
      </c>
      <c r="AU191" s="272" t="s">
        <v>92</v>
      </c>
      <c r="AV191" s="15" t="s">
        <v>161</v>
      </c>
      <c r="AW191" s="15" t="s">
        <v>36</v>
      </c>
      <c r="AX191" s="15" t="s">
        <v>90</v>
      </c>
      <c r="AY191" s="272" t="s">
        <v>153</v>
      </c>
    </row>
    <row r="192" s="2" customFormat="1" ht="21.75" customHeight="1">
      <c r="A192" s="39"/>
      <c r="B192" s="40"/>
      <c r="C192" s="227" t="s">
        <v>212</v>
      </c>
      <c r="D192" s="227" t="s">
        <v>156</v>
      </c>
      <c r="E192" s="228" t="s">
        <v>446</v>
      </c>
      <c r="F192" s="229" t="s">
        <v>447</v>
      </c>
      <c r="G192" s="230" t="s">
        <v>159</v>
      </c>
      <c r="H192" s="231">
        <v>5.6299999999999999</v>
      </c>
      <c r="I192" s="232"/>
      <c r="J192" s="233">
        <f>ROUND(I192*H192,2)</f>
        <v>0</v>
      </c>
      <c r="K192" s="229" t="s">
        <v>160</v>
      </c>
      <c r="L192" s="45"/>
      <c r="M192" s="234" t="s">
        <v>1</v>
      </c>
      <c r="N192" s="235" t="s">
        <v>48</v>
      </c>
      <c r="O192" s="92"/>
      <c r="P192" s="236">
        <f>O192*H192</f>
        <v>0</v>
      </c>
      <c r="Q192" s="236">
        <v>0.00055000000000000003</v>
      </c>
      <c r="R192" s="236">
        <f>Q192*H192</f>
        <v>0.0030965000000000003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161</v>
      </c>
      <c r="AT192" s="238" t="s">
        <v>156</v>
      </c>
      <c r="AU192" s="238" t="s">
        <v>92</v>
      </c>
      <c r="AY192" s="18" t="s">
        <v>153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90</v>
      </c>
      <c r="BK192" s="239">
        <f>ROUND(I192*H192,2)</f>
        <v>0</v>
      </c>
      <c r="BL192" s="18" t="s">
        <v>161</v>
      </c>
      <c r="BM192" s="238" t="s">
        <v>448</v>
      </c>
    </row>
    <row r="193" s="13" customFormat="1">
      <c r="A193" s="13"/>
      <c r="B193" s="240"/>
      <c r="C193" s="241"/>
      <c r="D193" s="242" t="s">
        <v>163</v>
      </c>
      <c r="E193" s="243" t="s">
        <v>1</v>
      </c>
      <c r="F193" s="244" t="s">
        <v>449</v>
      </c>
      <c r="G193" s="241"/>
      <c r="H193" s="243" t="s">
        <v>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163</v>
      </c>
      <c r="AU193" s="250" t="s">
        <v>92</v>
      </c>
      <c r="AV193" s="13" t="s">
        <v>90</v>
      </c>
      <c r="AW193" s="13" t="s">
        <v>36</v>
      </c>
      <c r="AX193" s="13" t="s">
        <v>83</v>
      </c>
      <c r="AY193" s="250" t="s">
        <v>153</v>
      </c>
    </row>
    <row r="194" s="13" customFormat="1">
      <c r="A194" s="13"/>
      <c r="B194" s="240"/>
      <c r="C194" s="241"/>
      <c r="D194" s="242" t="s">
        <v>163</v>
      </c>
      <c r="E194" s="243" t="s">
        <v>1</v>
      </c>
      <c r="F194" s="244" t="s">
        <v>450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163</v>
      </c>
      <c r="AU194" s="250" t="s">
        <v>92</v>
      </c>
      <c r="AV194" s="13" t="s">
        <v>90</v>
      </c>
      <c r="AW194" s="13" t="s">
        <v>36</v>
      </c>
      <c r="AX194" s="13" t="s">
        <v>83</v>
      </c>
      <c r="AY194" s="250" t="s">
        <v>153</v>
      </c>
    </row>
    <row r="195" s="13" customFormat="1">
      <c r="A195" s="13"/>
      <c r="B195" s="240"/>
      <c r="C195" s="241"/>
      <c r="D195" s="242" t="s">
        <v>163</v>
      </c>
      <c r="E195" s="243" t="s">
        <v>1</v>
      </c>
      <c r="F195" s="244" t="s">
        <v>451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163</v>
      </c>
      <c r="AU195" s="250" t="s">
        <v>92</v>
      </c>
      <c r="AV195" s="13" t="s">
        <v>90</v>
      </c>
      <c r="AW195" s="13" t="s">
        <v>36</v>
      </c>
      <c r="AX195" s="13" t="s">
        <v>83</v>
      </c>
      <c r="AY195" s="250" t="s">
        <v>153</v>
      </c>
    </row>
    <row r="196" s="14" customFormat="1">
      <c r="A196" s="14"/>
      <c r="B196" s="251"/>
      <c r="C196" s="252"/>
      <c r="D196" s="242" t="s">
        <v>163</v>
      </c>
      <c r="E196" s="253" t="s">
        <v>1</v>
      </c>
      <c r="F196" s="254" t="s">
        <v>452</v>
      </c>
      <c r="G196" s="252"/>
      <c r="H196" s="255">
        <v>5.6299999999999999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92</v>
      </c>
      <c r="AV196" s="14" t="s">
        <v>92</v>
      </c>
      <c r="AW196" s="14" t="s">
        <v>36</v>
      </c>
      <c r="AX196" s="14" t="s">
        <v>83</v>
      </c>
      <c r="AY196" s="261" t="s">
        <v>153</v>
      </c>
    </row>
    <row r="197" s="15" customFormat="1">
      <c r="A197" s="15"/>
      <c r="B197" s="262"/>
      <c r="C197" s="263"/>
      <c r="D197" s="242" t="s">
        <v>163</v>
      </c>
      <c r="E197" s="264" t="s">
        <v>1</v>
      </c>
      <c r="F197" s="265" t="s">
        <v>167</v>
      </c>
      <c r="G197" s="263"/>
      <c r="H197" s="266">
        <v>5.6299999999999999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163</v>
      </c>
      <c r="AU197" s="272" t="s">
        <v>92</v>
      </c>
      <c r="AV197" s="15" t="s">
        <v>161</v>
      </c>
      <c r="AW197" s="15" t="s">
        <v>36</v>
      </c>
      <c r="AX197" s="15" t="s">
        <v>90</v>
      </c>
      <c r="AY197" s="272" t="s">
        <v>153</v>
      </c>
    </row>
    <row r="198" s="2" customFormat="1" ht="24.15" customHeight="1">
      <c r="A198" s="39"/>
      <c r="B198" s="40"/>
      <c r="C198" s="227" t="s">
        <v>219</v>
      </c>
      <c r="D198" s="227" t="s">
        <v>156</v>
      </c>
      <c r="E198" s="228" t="s">
        <v>453</v>
      </c>
      <c r="F198" s="229" t="s">
        <v>454</v>
      </c>
      <c r="G198" s="230" t="s">
        <v>159</v>
      </c>
      <c r="H198" s="231">
        <v>246.21000000000001</v>
      </c>
      <c r="I198" s="232"/>
      <c r="J198" s="233">
        <f>ROUND(I198*H198,2)</f>
        <v>0</v>
      </c>
      <c r="K198" s="229" t="s">
        <v>160</v>
      </c>
      <c r="L198" s="45"/>
      <c r="M198" s="234" t="s">
        <v>1</v>
      </c>
      <c r="N198" s="235" t="s">
        <v>48</v>
      </c>
      <c r="O198" s="92"/>
      <c r="P198" s="236">
        <f>O198*H198</f>
        <v>0</v>
      </c>
      <c r="Q198" s="236">
        <v>0.063</v>
      </c>
      <c r="R198" s="236">
        <f>Q198*H198</f>
        <v>15.511230000000001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161</v>
      </c>
      <c r="AT198" s="238" t="s">
        <v>156</v>
      </c>
      <c r="AU198" s="238" t="s">
        <v>92</v>
      </c>
      <c r="AY198" s="18" t="s">
        <v>153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90</v>
      </c>
      <c r="BK198" s="239">
        <f>ROUND(I198*H198,2)</f>
        <v>0</v>
      </c>
      <c r="BL198" s="18" t="s">
        <v>161</v>
      </c>
      <c r="BM198" s="238" t="s">
        <v>455</v>
      </c>
    </row>
    <row r="199" s="13" customFormat="1">
      <c r="A199" s="13"/>
      <c r="B199" s="240"/>
      <c r="C199" s="241"/>
      <c r="D199" s="242" t="s">
        <v>163</v>
      </c>
      <c r="E199" s="243" t="s">
        <v>1</v>
      </c>
      <c r="F199" s="244" t="s">
        <v>456</v>
      </c>
      <c r="G199" s="241"/>
      <c r="H199" s="243" t="s">
        <v>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163</v>
      </c>
      <c r="AU199" s="250" t="s">
        <v>92</v>
      </c>
      <c r="AV199" s="13" t="s">
        <v>90</v>
      </c>
      <c r="AW199" s="13" t="s">
        <v>36</v>
      </c>
      <c r="AX199" s="13" t="s">
        <v>83</v>
      </c>
      <c r="AY199" s="250" t="s">
        <v>153</v>
      </c>
    </row>
    <row r="200" s="13" customFormat="1">
      <c r="A200" s="13"/>
      <c r="B200" s="240"/>
      <c r="C200" s="241"/>
      <c r="D200" s="242" t="s">
        <v>163</v>
      </c>
      <c r="E200" s="243" t="s">
        <v>1</v>
      </c>
      <c r="F200" s="244" t="s">
        <v>457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163</v>
      </c>
      <c r="AU200" s="250" t="s">
        <v>92</v>
      </c>
      <c r="AV200" s="13" t="s">
        <v>90</v>
      </c>
      <c r="AW200" s="13" t="s">
        <v>36</v>
      </c>
      <c r="AX200" s="13" t="s">
        <v>83</v>
      </c>
      <c r="AY200" s="250" t="s">
        <v>153</v>
      </c>
    </row>
    <row r="201" s="13" customFormat="1">
      <c r="A201" s="13"/>
      <c r="B201" s="240"/>
      <c r="C201" s="241"/>
      <c r="D201" s="242" t="s">
        <v>163</v>
      </c>
      <c r="E201" s="243" t="s">
        <v>1</v>
      </c>
      <c r="F201" s="244" t="s">
        <v>458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163</v>
      </c>
      <c r="AU201" s="250" t="s">
        <v>92</v>
      </c>
      <c r="AV201" s="13" t="s">
        <v>90</v>
      </c>
      <c r="AW201" s="13" t="s">
        <v>36</v>
      </c>
      <c r="AX201" s="13" t="s">
        <v>83</v>
      </c>
      <c r="AY201" s="250" t="s">
        <v>153</v>
      </c>
    </row>
    <row r="202" s="14" customFormat="1">
      <c r="A202" s="14"/>
      <c r="B202" s="251"/>
      <c r="C202" s="252"/>
      <c r="D202" s="242" t="s">
        <v>163</v>
      </c>
      <c r="E202" s="253" t="s">
        <v>1</v>
      </c>
      <c r="F202" s="254" t="s">
        <v>459</v>
      </c>
      <c r="G202" s="252"/>
      <c r="H202" s="255">
        <v>246.21000000000001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163</v>
      </c>
      <c r="AU202" s="261" t="s">
        <v>92</v>
      </c>
      <c r="AV202" s="14" t="s">
        <v>92</v>
      </c>
      <c r="AW202" s="14" t="s">
        <v>36</v>
      </c>
      <c r="AX202" s="14" t="s">
        <v>83</v>
      </c>
      <c r="AY202" s="261" t="s">
        <v>153</v>
      </c>
    </row>
    <row r="203" s="15" customFormat="1">
      <c r="A203" s="15"/>
      <c r="B203" s="262"/>
      <c r="C203" s="263"/>
      <c r="D203" s="242" t="s">
        <v>163</v>
      </c>
      <c r="E203" s="264" t="s">
        <v>1</v>
      </c>
      <c r="F203" s="265" t="s">
        <v>167</v>
      </c>
      <c r="G203" s="263"/>
      <c r="H203" s="266">
        <v>246.21000000000001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2" t="s">
        <v>163</v>
      </c>
      <c r="AU203" s="272" t="s">
        <v>92</v>
      </c>
      <c r="AV203" s="15" t="s">
        <v>161</v>
      </c>
      <c r="AW203" s="15" t="s">
        <v>36</v>
      </c>
      <c r="AX203" s="15" t="s">
        <v>90</v>
      </c>
      <c r="AY203" s="272" t="s">
        <v>153</v>
      </c>
    </row>
    <row r="204" s="2" customFormat="1" ht="24.15" customHeight="1">
      <c r="A204" s="39"/>
      <c r="B204" s="40"/>
      <c r="C204" s="227" t="s">
        <v>8</v>
      </c>
      <c r="D204" s="227" t="s">
        <v>156</v>
      </c>
      <c r="E204" s="228" t="s">
        <v>460</v>
      </c>
      <c r="F204" s="229" t="s">
        <v>461</v>
      </c>
      <c r="G204" s="230" t="s">
        <v>159</v>
      </c>
      <c r="H204" s="231">
        <v>246.21000000000001</v>
      </c>
      <c r="I204" s="232"/>
      <c r="J204" s="233">
        <f>ROUND(I204*H204,2)</f>
        <v>0</v>
      </c>
      <c r="K204" s="229" t="s">
        <v>1</v>
      </c>
      <c r="L204" s="45"/>
      <c r="M204" s="234" t="s">
        <v>1</v>
      </c>
      <c r="N204" s="235" t="s">
        <v>48</v>
      </c>
      <c r="O204" s="92"/>
      <c r="P204" s="236">
        <f>O204*H204</f>
        <v>0</v>
      </c>
      <c r="Q204" s="236">
        <v>0.00012</v>
      </c>
      <c r="R204" s="236">
        <f>Q204*H204</f>
        <v>0.029545200000000001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161</v>
      </c>
      <c r="AT204" s="238" t="s">
        <v>156</v>
      </c>
      <c r="AU204" s="238" t="s">
        <v>92</v>
      </c>
      <c r="AY204" s="18" t="s">
        <v>153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90</v>
      </c>
      <c r="BK204" s="239">
        <f>ROUND(I204*H204,2)</f>
        <v>0</v>
      </c>
      <c r="BL204" s="18" t="s">
        <v>161</v>
      </c>
      <c r="BM204" s="238" t="s">
        <v>462</v>
      </c>
    </row>
    <row r="205" s="2" customFormat="1" ht="24.15" customHeight="1">
      <c r="A205" s="39"/>
      <c r="B205" s="40"/>
      <c r="C205" s="227" t="s">
        <v>232</v>
      </c>
      <c r="D205" s="227" t="s">
        <v>156</v>
      </c>
      <c r="E205" s="228" t="s">
        <v>463</v>
      </c>
      <c r="F205" s="229" t="s">
        <v>464</v>
      </c>
      <c r="G205" s="230" t="s">
        <v>159</v>
      </c>
      <c r="H205" s="231">
        <v>29.359999999999999</v>
      </c>
      <c r="I205" s="232"/>
      <c r="J205" s="233">
        <f>ROUND(I205*H205,2)</f>
        <v>0</v>
      </c>
      <c r="K205" s="229" t="s">
        <v>160</v>
      </c>
      <c r="L205" s="45"/>
      <c r="M205" s="234" t="s">
        <v>1</v>
      </c>
      <c r="N205" s="235" t="s">
        <v>48</v>
      </c>
      <c r="O205" s="92"/>
      <c r="P205" s="236">
        <f>O205*H205</f>
        <v>0</v>
      </c>
      <c r="Q205" s="236">
        <v>0.11</v>
      </c>
      <c r="R205" s="236">
        <f>Q205*H205</f>
        <v>3.2296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161</v>
      </c>
      <c r="AT205" s="238" t="s">
        <v>156</v>
      </c>
      <c r="AU205" s="238" t="s">
        <v>92</v>
      </c>
      <c r="AY205" s="18" t="s">
        <v>153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90</v>
      </c>
      <c r="BK205" s="239">
        <f>ROUND(I205*H205,2)</f>
        <v>0</v>
      </c>
      <c r="BL205" s="18" t="s">
        <v>161</v>
      </c>
      <c r="BM205" s="238" t="s">
        <v>465</v>
      </c>
    </row>
    <row r="206" s="13" customFormat="1">
      <c r="A206" s="13"/>
      <c r="B206" s="240"/>
      <c r="C206" s="241"/>
      <c r="D206" s="242" t="s">
        <v>163</v>
      </c>
      <c r="E206" s="243" t="s">
        <v>1</v>
      </c>
      <c r="F206" s="244" t="s">
        <v>466</v>
      </c>
      <c r="G206" s="241"/>
      <c r="H206" s="243" t="s">
        <v>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163</v>
      </c>
      <c r="AU206" s="250" t="s">
        <v>92</v>
      </c>
      <c r="AV206" s="13" t="s">
        <v>90</v>
      </c>
      <c r="AW206" s="13" t="s">
        <v>36</v>
      </c>
      <c r="AX206" s="13" t="s">
        <v>83</v>
      </c>
      <c r="AY206" s="250" t="s">
        <v>153</v>
      </c>
    </row>
    <row r="207" s="13" customFormat="1">
      <c r="A207" s="13"/>
      <c r="B207" s="240"/>
      <c r="C207" s="241"/>
      <c r="D207" s="242" t="s">
        <v>163</v>
      </c>
      <c r="E207" s="243" t="s">
        <v>1</v>
      </c>
      <c r="F207" s="244" t="s">
        <v>467</v>
      </c>
      <c r="G207" s="241"/>
      <c r="H207" s="243" t="s">
        <v>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163</v>
      </c>
      <c r="AU207" s="250" t="s">
        <v>92</v>
      </c>
      <c r="AV207" s="13" t="s">
        <v>90</v>
      </c>
      <c r="AW207" s="13" t="s">
        <v>36</v>
      </c>
      <c r="AX207" s="13" t="s">
        <v>83</v>
      </c>
      <c r="AY207" s="250" t="s">
        <v>153</v>
      </c>
    </row>
    <row r="208" s="13" customFormat="1">
      <c r="A208" s="13"/>
      <c r="B208" s="240"/>
      <c r="C208" s="241"/>
      <c r="D208" s="242" t="s">
        <v>163</v>
      </c>
      <c r="E208" s="243" t="s">
        <v>1</v>
      </c>
      <c r="F208" s="244" t="s">
        <v>468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163</v>
      </c>
      <c r="AU208" s="250" t="s">
        <v>92</v>
      </c>
      <c r="AV208" s="13" t="s">
        <v>90</v>
      </c>
      <c r="AW208" s="13" t="s">
        <v>36</v>
      </c>
      <c r="AX208" s="13" t="s">
        <v>83</v>
      </c>
      <c r="AY208" s="250" t="s">
        <v>153</v>
      </c>
    </row>
    <row r="209" s="14" customFormat="1">
      <c r="A209" s="14"/>
      <c r="B209" s="251"/>
      <c r="C209" s="252"/>
      <c r="D209" s="242" t="s">
        <v>163</v>
      </c>
      <c r="E209" s="253" t="s">
        <v>1</v>
      </c>
      <c r="F209" s="254" t="s">
        <v>469</v>
      </c>
      <c r="G209" s="252"/>
      <c r="H209" s="255">
        <v>29.359999999999999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163</v>
      </c>
      <c r="AU209" s="261" t="s">
        <v>92</v>
      </c>
      <c r="AV209" s="14" t="s">
        <v>92</v>
      </c>
      <c r="AW209" s="14" t="s">
        <v>36</v>
      </c>
      <c r="AX209" s="14" t="s">
        <v>83</v>
      </c>
      <c r="AY209" s="261" t="s">
        <v>153</v>
      </c>
    </row>
    <row r="210" s="15" customFormat="1">
      <c r="A210" s="15"/>
      <c r="B210" s="262"/>
      <c r="C210" s="263"/>
      <c r="D210" s="242" t="s">
        <v>163</v>
      </c>
      <c r="E210" s="264" t="s">
        <v>1</v>
      </c>
      <c r="F210" s="265" t="s">
        <v>167</v>
      </c>
      <c r="G210" s="263"/>
      <c r="H210" s="266">
        <v>29.359999999999999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2" t="s">
        <v>163</v>
      </c>
      <c r="AU210" s="272" t="s">
        <v>92</v>
      </c>
      <c r="AV210" s="15" t="s">
        <v>161</v>
      </c>
      <c r="AW210" s="15" t="s">
        <v>36</v>
      </c>
      <c r="AX210" s="15" t="s">
        <v>90</v>
      </c>
      <c r="AY210" s="272" t="s">
        <v>153</v>
      </c>
    </row>
    <row r="211" s="2" customFormat="1" ht="24.15" customHeight="1">
      <c r="A211" s="39"/>
      <c r="B211" s="40"/>
      <c r="C211" s="227" t="s">
        <v>236</v>
      </c>
      <c r="D211" s="227" t="s">
        <v>156</v>
      </c>
      <c r="E211" s="228" t="s">
        <v>470</v>
      </c>
      <c r="F211" s="229" t="s">
        <v>471</v>
      </c>
      <c r="G211" s="230" t="s">
        <v>159</v>
      </c>
      <c r="H211" s="231">
        <v>12.300000000000001</v>
      </c>
      <c r="I211" s="232"/>
      <c r="J211" s="233">
        <f>ROUND(I211*H211,2)</f>
        <v>0</v>
      </c>
      <c r="K211" s="229" t="s">
        <v>160</v>
      </c>
      <c r="L211" s="45"/>
      <c r="M211" s="234" t="s">
        <v>1</v>
      </c>
      <c r="N211" s="235" t="s">
        <v>48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161</v>
      </c>
      <c r="AT211" s="238" t="s">
        <v>156</v>
      </c>
      <c r="AU211" s="238" t="s">
        <v>92</v>
      </c>
      <c r="AY211" s="18" t="s">
        <v>153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90</v>
      </c>
      <c r="BK211" s="239">
        <f>ROUND(I211*H211,2)</f>
        <v>0</v>
      </c>
      <c r="BL211" s="18" t="s">
        <v>161</v>
      </c>
      <c r="BM211" s="238" t="s">
        <v>472</v>
      </c>
    </row>
    <row r="212" s="2" customFormat="1" ht="24.15" customHeight="1">
      <c r="A212" s="39"/>
      <c r="B212" s="40"/>
      <c r="C212" s="227" t="s">
        <v>240</v>
      </c>
      <c r="D212" s="227" t="s">
        <v>156</v>
      </c>
      <c r="E212" s="228" t="s">
        <v>473</v>
      </c>
      <c r="F212" s="229" t="s">
        <v>474</v>
      </c>
      <c r="G212" s="230" t="s">
        <v>159</v>
      </c>
      <c r="H212" s="231">
        <v>5.6299999999999999</v>
      </c>
      <c r="I212" s="232"/>
      <c r="J212" s="233">
        <f>ROUND(I212*H212,2)</f>
        <v>0</v>
      </c>
      <c r="K212" s="229" t="s">
        <v>160</v>
      </c>
      <c r="L212" s="45"/>
      <c r="M212" s="234" t="s">
        <v>1</v>
      </c>
      <c r="N212" s="235" t="s">
        <v>48</v>
      </c>
      <c r="O212" s="92"/>
      <c r="P212" s="236">
        <f>O212*H212</f>
        <v>0</v>
      </c>
      <c r="Q212" s="236">
        <v>0.087999999999999995</v>
      </c>
      <c r="R212" s="236">
        <f>Q212*H212</f>
        <v>0.49543999999999994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161</v>
      </c>
      <c r="AT212" s="238" t="s">
        <v>156</v>
      </c>
      <c r="AU212" s="238" t="s">
        <v>92</v>
      </c>
      <c r="AY212" s="18" t="s">
        <v>153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90</v>
      </c>
      <c r="BK212" s="239">
        <f>ROUND(I212*H212,2)</f>
        <v>0</v>
      </c>
      <c r="BL212" s="18" t="s">
        <v>161</v>
      </c>
      <c r="BM212" s="238" t="s">
        <v>475</v>
      </c>
    </row>
    <row r="213" s="13" customFormat="1">
      <c r="A213" s="13"/>
      <c r="B213" s="240"/>
      <c r="C213" s="241"/>
      <c r="D213" s="242" t="s">
        <v>163</v>
      </c>
      <c r="E213" s="243" t="s">
        <v>1</v>
      </c>
      <c r="F213" s="244" t="s">
        <v>476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163</v>
      </c>
      <c r="AU213" s="250" t="s">
        <v>92</v>
      </c>
      <c r="AV213" s="13" t="s">
        <v>90</v>
      </c>
      <c r="AW213" s="13" t="s">
        <v>36</v>
      </c>
      <c r="AX213" s="13" t="s">
        <v>83</v>
      </c>
      <c r="AY213" s="250" t="s">
        <v>153</v>
      </c>
    </row>
    <row r="214" s="13" customFormat="1">
      <c r="A214" s="13"/>
      <c r="B214" s="240"/>
      <c r="C214" s="241"/>
      <c r="D214" s="242" t="s">
        <v>163</v>
      </c>
      <c r="E214" s="243" t="s">
        <v>1</v>
      </c>
      <c r="F214" s="244" t="s">
        <v>450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163</v>
      </c>
      <c r="AU214" s="250" t="s">
        <v>92</v>
      </c>
      <c r="AV214" s="13" t="s">
        <v>90</v>
      </c>
      <c r="AW214" s="13" t="s">
        <v>36</v>
      </c>
      <c r="AX214" s="13" t="s">
        <v>83</v>
      </c>
      <c r="AY214" s="250" t="s">
        <v>153</v>
      </c>
    </row>
    <row r="215" s="13" customFormat="1">
      <c r="A215" s="13"/>
      <c r="B215" s="240"/>
      <c r="C215" s="241"/>
      <c r="D215" s="242" t="s">
        <v>163</v>
      </c>
      <c r="E215" s="243" t="s">
        <v>1</v>
      </c>
      <c r="F215" s="244" t="s">
        <v>451</v>
      </c>
      <c r="G215" s="241"/>
      <c r="H215" s="243" t="s">
        <v>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163</v>
      </c>
      <c r="AU215" s="250" t="s">
        <v>92</v>
      </c>
      <c r="AV215" s="13" t="s">
        <v>90</v>
      </c>
      <c r="AW215" s="13" t="s">
        <v>36</v>
      </c>
      <c r="AX215" s="13" t="s">
        <v>83</v>
      </c>
      <c r="AY215" s="250" t="s">
        <v>153</v>
      </c>
    </row>
    <row r="216" s="14" customFormat="1">
      <c r="A216" s="14"/>
      <c r="B216" s="251"/>
      <c r="C216" s="252"/>
      <c r="D216" s="242" t="s">
        <v>163</v>
      </c>
      <c r="E216" s="253" t="s">
        <v>1</v>
      </c>
      <c r="F216" s="254" t="s">
        <v>452</v>
      </c>
      <c r="G216" s="252"/>
      <c r="H216" s="255">
        <v>5.6299999999999999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163</v>
      </c>
      <c r="AU216" s="261" t="s">
        <v>92</v>
      </c>
      <c r="AV216" s="14" t="s">
        <v>92</v>
      </c>
      <c r="AW216" s="14" t="s">
        <v>36</v>
      </c>
      <c r="AX216" s="14" t="s">
        <v>83</v>
      </c>
      <c r="AY216" s="261" t="s">
        <v>153</v>
      </c>
    </row>
    <row r="217" s="15" customFormat="1">
      <c r="A217" s="15"/>
      <c r="B217" s="262"/>
      <c r="C217" s="263"/>
      <c r="D217" s="242" t="s">
        <v>163</v>
      </c>
      <c r="E217" s="264" t="s">
        <v>1</v>
      </c>
      <c r="F217" s="265" t="s">
        <v>167</v>
      </c>
      <c r="G217" s="263"/>
      <c r="H217" s="266">
        <v>5.6299999999999999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2" t="s">
        <v>163</v>
      </c>
      <c r="AU217" s="272" t="s">
        <v>92</v>
      </c>
      <c r="AV217" s="15" t="s">
        <v>161</v>
      </c>
      <c r="AW217" s="15" t="s">
        <v>36</v>
      </c>
      <c r="AX217" s="15" t="s">
        <v>90</v>
      </c>
      <c r="AY217" s="272" t="s">
        <v>153</v>
      </c>
    </row>
    <row r="218" s="2" customFormat="1" ht="24.15" customHeight="1">
      <c r="A218" s="39"/>
      <c r="B218" s="40"/>
      <c r="C218" s="227" t="s">
        <v>244</v>
      </c>
      <c r="D218" s="227" t="s">
        <v>156</v>
      </c>
      <c r="E218" s="228" t="s">
        <v>477</v>
      </c>
      <c r="F218" s="229" t="s">
        <v>478</v>
      </c>
      <c r="G218" s="230" t="s">
        <v>159</v>
      </c>
      <c r="H218" s="231">
        <v>5.6299999999999999</v>
      </c>
      <c r="I218" s="232"/>
      <c r="J218" s="233">
        <f>ROUND(I218*H218,2)</f>
        <v>0</v>
      </c>
      <c r="K218" s="229" t="s">
        <v>160</v>
      </c>
      <c r="L218" s="45"/>
      <c r="M218" s="234" t="s">
        <v>1</v>
      </c>
      <c r="N218" s="235" t="s">
        <v>48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161</v>
      </c>
      <c r="AT218" s="238" t="s">
        <v>156</v>
      </c>
      <c r="AU218" s="238" t="s">
        <v>92</v>
      </c>
      <c r="AY218" s="18" t="s">
        <v>153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90</v>
      </c>
      <c r="BK218" s="239">
        <f>ROUND(I218*H218,2)</f>
        <v>0</v>
      </c>
      <c r="BL218" s="18" t="s">
        <v>161</v>
      </c>
      <c r="BM218" s="238" t="s">
        <v>479</v>
      </c>
    </row>
    <row r="219" s="2" customFormat="1" ht="16.5" customHeight="1">
      <c r="A219" s="39"/>
      <c r="B219" s="40"/>
      <c r="C219" s="227" t="s">
        <v>248</v>
      </c>
      <c r="D219" s="227" t="s">
        <v>156</v>
      </c>
      <c r="E219" s="228" t="s">
        <v>480</v>
      </c>
      <c r="F219" s="229" t="s">
        <v>481</v>
      </c>
      <c r="G219" s="230" t="s">
        <v>159</v>
      </c>
      <c r="H219" s="231">
        <v>34.990000000000002</v>
      </c>
      <c r="I219" s="232"/>
      <c r="J219" s="233">
        <f>ROUND(I219*H219,2)</f>
        <v>0</v>
      </c>
      <c r="K219" s="229" t="s">
        <v>160</v>
      </c>
      <c r="L219" s="45"/>
      <c r="M219" s="234" t="s">
        <v>1</v>
      </c>
      <c r="N219" s="235" t="s">
        <v>48</v>
      </c>
      <c r="O219" s="92"/>
      <c r="P219" s="236">
        <f>O219*H219</f>
        <v>0</v>
      </c>
      <c r="Q219" s="236">
        <v>0.001</v>
      </c>
      <c r="R219" s="236">
        <f>Q219*H219</f>
        <v>0.03499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161</v>
      </c>
      <c r="AT219" s="238" t="s">
        <v>156</v>
      </c>
      <c r="AU219" s="238" t="s">
        <v>92</v>
      </c>
      <c r="AY219" s="18" t="s">
        <v>153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90</v>
      </c>
      <c r="BK219" s="239">
        <f>ROUND(I219*H219,2)</f>
        <v>0</v>
      </c>
      <c r="BL219" s="18" t="s">
        <v>161</v>
      </c>
      <c r="BM219" s="238" t="s">
        <v>482</v>
      </c>
    </row>
    <row r="220" s="2" customFormat="1" ht="33" customHeight="1">
      <c r="A220" s="39"/>
      <c r="B220" s="40"/>
      <c r="C220" s="227" t="s">
        <v>253</v>
      </c>
      <c r="D220" s="227" t="s">
        <v>156</v>
      </c>
      <c r="E220" s="228" t="s">
        <v>483</v>
      </c>
      <c r="F220" s="229" t="s">
        <v>484</v>
      </c>
      <c r="G220" s="230" t="s">
        <v>299</v>
      </c>
      <c r="H220" s="231">
        <v>40.670000000000002</v>
      </c>
      <c r="I220" s="232"/>
      <c r="J220" s="233">
        <f>ROUND(I220*H220,2)</f>
        <v>0</v>
      </c>
      <c r="K220" s="229" t="s">
        <v>160</v>
      </c>
      <c r="L220" s="45"/>
      <c r="M220" s="234" t="s">
        <v>1</v>
      </c>
      <c r="N220" s="235" t="s">
        <v>48</v>
      </c>
      <c r="O220" s="92"/>
      <c r="P220" s="236">
        <f>O220*H220</f>
        <v>0</v>
      </c>
      <c r="Q220" s="236">
        <v>2.0000000000000002E-05</v>
      </c>
      <c r="R220" s="236">
        <f>Q220*H220</f>
        <v>0.00081340000000000015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161</v>
      </c>
      <c r="AT220" s="238" t="s">
        <v>156</v>
      </c>
      <c r="AU220" s="238" t="s">
        <v>92</v>
      </c>
      <c r="AY220" s="18" t="s">
        <v>153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90</v>
      </c>
      <c r="BK220" s="239">
        <f>ROUND(I220*H220,2)</f>
        <v>0</v>
      </c>
      <c r="BL220" s="18" t="s">
        <v>161</v>
      </c>
      <c r="BM220" s="238" t="s">
        <v>485</v>
      </c>
    </row>
    <row r="221" s="13" customFormat="1">
      <c r="A221" s="13"/>
      <c r="B221" s="240"/>
      <c r="C221" s="241"/>
      <c r="D221" s="242" t="s">
        <v>163</v>
      </c>
      <c r="E221" s="243" t="s">
        <v>1</v>
      </c>
      <c r="F221" s="244" t="s">
        <v>486</v>
      </c>
      <c r="G221" s="241"/>
      <c r="H221" s="243" t="s">
        <v>1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163</v>
      </c>
      <c r="AU221" s="250" t="s">
        <v>92</v>
      </c>
      <c r="AV221" s="13" t="s">
        <v>90</v>
      </c>
      <c r="AW221" s="13" t="s">
        <v>36</v>
      </c>
      <c r="AX221" s="13" t="s">
        <v>83</v>
      </c>
      <c r="AY221" s="250" t="s">
        <v>153</v>
      </c>
    </row>
    <row r="222" s="13" customFormat="1">
      <c r="A222" s="13"/>
      <c r="B222" s="240"/>
      <c r="C222" s="241"/>
      <c r="D222" s="242" t="s">
        <v>163</v>
      </c>
      <c r="E222" s="243" t="s">
        <v>1</v>
      </c>
      <c r="F222" s="244" t="s">
        <v>467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163</v>
      </c>
      <c r="AU222" s="250" t="s">
        <v>92</v>
      </c>
      <c r="AV222" s="13" t="s">
        <v>90</v>
      </c>
      <c r="AW222" s="13" t="s">
        <v>36</v>
      </c>
      <c r="AX222" s="13" t="s">
        <v>83</v>
      </c>
      <c r="AY222" s="250" t="s">
        <v>153</v>
      </c>
    </row>
    <row r="223" s="13" customFormat="1">
      <c r="A223" s="13"/>
      <c r="B223" s="240"/>
      <c r="C223" s="241"/>
      <c r="D223" s="242" t="s">
        <v>163</v>
      </c>
      <c r="E223" s="243" t="s">
        <v>1</v>
      </c>
      <c r="F223" s="244" t="s">
        <v>487</v>
      </c>
      <c r="G223" s="241"/>
      <c r="H223" s="243" t="s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163</v>
      </c>
      <c r="AU223" s="250" t="s">
        <v>92</v>
      </c>
      <c r="AV223" s="13" t="s">
        <v>90</v>
      </c>
      <c r="AW223" s="13" t="s">
        <v>36</v>
      </c>
      <c r="AX223" s="13" t="s">
        <v>83</v>
      </c>
      <c r="AY223" s="250" t="s">
        <v>153</v>
      </c>
    </row>
    <row r="224" s="14" customFormat="1">
      <c r="A224" s="14"/>
      <c r="B224" s="251"/>
      <c r="C224" s="252"/>
      <c r="D224" s="242" t="s">
        <v>163</v>
      </c>
      <c r="E224" s="253" t="s">
        <v>1</v>
      </c>
      <c r="F224" s="254" t="s">
        <v>488</v>
      </c>
      <c r="G224" s="252"/>
      <c r="H224" s="255">
        <v>30.370000000000001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163</v>
      </c>
      <c r="AU224" s="261" t="s">
        <v>92</v>
      </c>
      <c r="AV224" s="14" t="s">
        <v>92</v>
      </c>
      <c r="AW224" s="14" t="s">
        <v>36</v>
      </c>
      <c r="AX224" s="14" t="s">
        <v>83</v>
      </c>
      <c r="AY224" s="261" t="s">
        <v>153</v>
      </c>
    </row>
    <row r="225" s="13" customFormat="1">
      <c r="A225" s="13"/>
      <c r="B225" s="240"/>
      <c r="C225" s="241"/>
      <c r="D225" s="242" t="s">
        <v>163</v>
      </c>
      <c r="E225" s="243" t="s">
        <v>1</v>
      </c>
      <c r="F225" s="244" t="s">
        <v>450</v>
      </c>
      <c r="G225" s="241"/>
      <c r="H225" s="243" t="s">
        <v>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163</v>
      </c>
      <c r="AU225" s="250" t="s">
        <v>92</v>
      </c>
      <c r="AV225" s="13" t="s">
        <v>90</v>
      </c>
      <c r="AW225" s="13" t="s">
        <v>36</v>
      </c>
      <c r="AX225" s="13" t="s">
        <v>83</v>
      </c>
      <c r="AY225" s="250" t="s">
        <v>153</v>
      </c>
    </row>
    <row r="226" s="13" customFormat="1">
      <c r="A226" s="13"/>
      <c r="B226" s="240"/>
      <c r="C226" s="241"/>
      <c r="D226" s="242" t="s">
        <v>163</v>
      </c>
      <c r="E226" s="243" t="s">
        <v>1</v>
      </c>
      <c r="F226" s="244" t="s">
        <v>451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163</v>
      </c>
      <c r="AU226" s="250" t="s">
        <v>92</v>
      </c>
      <c r="AV226" s="13" t="s">
        <v>90</v>
      </c>
      <c r="AW226" s="13" t="s">
        <v>36</v>
      </c>
      <c r="AX226" s="13" t="s">
        <v>83</v>
      </c>
      <c r="AY226" s="250" t="s">
        <v>153</v>
      </c>
    </row>
    <row r="227" s="14" customFormat="1">
      <c r="A227" s="14"/>
      <c r="B227" s="251"/>
      <c r="C227" s="252"/>
      <c r="D227" s="242" t="s">
        <v>163</v>
      </c>
      <c r="E227" s="253" t="s">
        <v>1</v>
      </c>
      <c r="F227" s="254" t="s">
        <v>489</v>
      </c>
      <c r="G227" s="252"/>
      <c r="H227" s="255">
        <v>10.300000000000001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163</v>
      </c>
      <c r="AU227" s="261" t="s">
        <v>92</v>
      </c>
      <c r="AV227" s="14" t="s">
        <v>92</v>
      </c>
      <c r="AW227" s="14" t="s">
        <v>36</v>
      </c>
      <c r="AX227" s="14" t="s">
        <v>83</v>
      </c>
      <c r="AY227" s="261" t="s">
        <v>153</v>
      </c>
    </row>
    <row r="228" s="15" customFormat="1">
      <c r="A228" s="15"/>
      <c r="B228" s="262"/>
      <c r="C228" s="263"/>
      <c r="D228" s="242" t="s">
        <v>163</v>
      </c>
      <c r="E228" s="264" t="s">
        <v>1</v>
      </c>
      <c r="F228" s="265" t="s">
        <v>167</v>
      </c>
      <c r="G228" s="263"/>
      <c r="H228" s="266">
        <v>40.670000000000002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2" t="s">
        <v>163</v>
      </c>
      <c r="AU228" s="272" t="s">
        <v>92</v>
      </c>
      <c r="AV228" s="15" t="s">
        <v>161</v>
      </c>
      <c r="AW228" s="15" t="s">
        <v>36</v>
      </c>
      <c r="AX228" s="15" t="s">
        <v>90</v>
      </c>
      <c r="AY228" s="272" t="s">
        <v>153</v>
      </c>
    </row>
    <row r="229" s="2" customFormat="1" ht="24.15" customHeight="1">
      <c r="A229" s="39"/>
      <c r="B229" s="40"/>
      <c r="C229" s="227" t="s">
        <v>261</v>
      </c>
      <c r="D229" s="227" t="s">
        <v>156</v>
      </c>
      <c r="E229" s="228" t="s">
        <v>490</v>
      </c>
      <c r="F229" s="229" t="s">
        <v>491</v>
      </c>
      <c r="G229" s="230" t="s">
        <v>159</v>
      </c>
      <c r="H229" s="231">
        <v>5.6299999999999999</v>
      </c>
      <c r="I229" s="232"/>
      <c r="J229" s="233">
        <f>ROUND(I229*H229,2)</f>
        <v>0</v>
      </c>
      <c r="K229" s="229" t="s">
        <v>160</v>
      </c>
      <c r="L229" s="45"/>
      <c r="M229" s="234" t="s">
        <v>1</v>
      </c>
      <c r="N229" s="235" t="s">
        <v>48</v>
      </c>
      <c r="O229" s="92"/>
      <c r="P229" s="236">
        <f>O229*H229</f>
        <v>0</v>
      </c>
      <c r="Q229" s="236">
        <v>0.040000000000000001</v>
      </c>
      <c r="R229" s="236">
        <f>Q229*H229</f>
        <v>0.22520000000000001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161</v>
      </c>
      <c r="AT229" s="238" t="s">
        <v>156</v>
      </c>
      <c r="AU229" s="238" t="s">
        <v>92</v>
      </c>
      <c r="AY229" s="18" t="s">
        <v>153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90</v>
      </c>
      <c r="BK229" s="239">
        <f>ROUND(I229*H229,2)</f>
        <v>0</v>
      </c>
      <c r="BL229" s="18" t="s">
        <v>161</v>
      </c>
      <c r="BM229" s="238" t="s">
        <v>492</v>
      </c>
    </row>
    <row r="230" s="13" customFormat="1">
      <c r="A230" s="13"/>
      <c r="B230" s="240"/>
      <c r="C230" s="241"/>
      <c r="D230" s="242" t="s">
        <v>163</v>
      </c>
      <c r="E230" s="243" t="s">
        <v>1</v>
      </c>
      <c r="F230" s="244" t="s">
        <v>466</v>
      </c>
      <c r="G230" s="241"/>
      <c r="H230" s="243" t="s">
        <v>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163</v>
      </c>
      <c r="AU230" s="250" t="s">
        <v>92</v>
      </c>
      <c r="AV230" s="13" t="s">
        <v>90</v>
      </c>
      <c r="AW230" s="13" t="s">
        <v>36</v>
      </c>
      <c r="AX230" s="13" t="s">
        <v>83</v>
      </c>
      <c r="AY230" s="250" t="s">
        <v>153</v>
      </c>
    </row>
    <row r="231" s="13" customFormat="1">
      <c r="A231" s="13"/>
      <c r="B231" s="240"/>
      <c r="C231" s="241"/>
      <c r="D231" s="242" t="s">
        <v>163</v>
      </c>
      <c r="E231" s="243" t="s">
        <v>1</v>
      </c>
      <c r="F231" s="244" t="s">
        <v>450</v>
      </c>
      <c r="G231" s="241"/>
      <c r="H231" s="243" t="s">
        <v>1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163</v>
      </c>
      <c r="AU231" s="250" t="s">
        <v>92</v>
      </c>
      <c r="AV231" s="13" t="s">
        <v>90</v>
      </c>
      <c r="AW231" s="13" t="s">
        <v>36</v>
      </c>
      <c r="AX231" s="13" t="s">
        <v>83</v>
      </c>
      <c r="AY231" s="250" t="s">
        <v>153</v>
      </c>
    </row>
    <row r="232" s="13" customFormat="1">
      <c r="A232" s="13"/>
      <c r="B232" s="240"/>
      <c r="C232" s="241"/>
      <c r="D232" s="242" t="s">
        <v>163</v>
      </c>
      <c r="E232" s="243" t="s">
        <v>1</v>
      </c>
      <c r="F232" s="244" t="s">
        <v>451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163</v>
      </c>
      <c r="AU232" s="250" t="s">
        <v>92</v>
      </c>
      <c r="AV232" s="13" t="s">
        <v>90</v>
      </c>
      <c r="AW232" s="13" t="s">
        <v>36</v>
      </c>
      <c r="AX232" s="13" t="s">
        <v>83</v>
      </c>
      <c r="AY232" s="250" t="s">
        <v>153</v>
      </c>
    </row>
    <row r="233" s="14" customFormat="1">
      <c r="A233" s="14"/>
      <c r="B233" s="251"/>
      <c r="C233" s="252"/>
      <c r="D233" s="242" t="s">
        <v>163</v>
      </c>
      <c r="E233" s="253" t="s">
        <v>1</v>
      </c>
      <c r="F233" s="254" t="s">
        <v>452</v>
      </c>
      <c r="G233" s="252"/>
      <c r="H233" s="255">
        <v>5.6299999999999999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163</v>
      </c>
      <c r="AU233" s="261" t="s">
        <v>92</v>
      </c>
      <c r="AV233" s="14" t="s">
        <v>92</v>
      </c>
      <c r="AW233" s="14" t="s">
        <v>36</v>
      </c>
      <c r="AX233" s="14" t="s">
        <v>83</v>
      </c>
      <c r="AY233" s="261" t="s">
        <v>153</v>
      </c>
    </row>
    <row r="234" s="15" customFormat="1">
      <c r="A234" s="15"/>
      <c r="B234" s="262"/>
      <c r="C234" s="263"/>
      <c r="D234" s="242" t="s">
        <v>163</v>
      </c>
      <c r="E234" s="264" t="s">
        <v>1</v>
      </c>
      <c r="F234" s="265" t="s">
        <v>167</v>
      </c>
      <c r="G234" s="263"/>
      <c r="H234" s="266">
        <v>5.6299999999999999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2" t="s">
        <v>163</v>
      </c>
      <c r="AU234" s="272" t="s">
        <v>92</v>
      </c>
      <c r="AV234" s="15" t="s">
        <v>161</v>
      </c>
      <c r="AW234" s="15" t="s">
        <v>36</v>
      </c>
      <c r="AX234" s="15" t="s">
        <v>90</v>
      </c>
      <c r="AY234" s="272" t="s">
        <v>153</v>
      </c>
    </row>
    <row r="235" s="2" customFormat="1" ht="24.15" customHeight="1">
      <c r="A235" s="39"/>
      <c r="B235" s="40"/>
      <c r="C235" s="227" t="s">
        <v>270</v>
      </c>
      <c r="D235" s="227" t="s">
        <v>156</v>
      </c>
      <c r="E235" s="228" t="s">
        <v>493</v>
      </c>
      <c r="F235" s="229" t="s">
        <v>494</v>
      </c>
      <c r="G235" s="230" t="s">
        <v>159</v>
      </c>
      <c r="H235" s="231">
        <v>5.6299999999999999</v>
      </c>
      <c r="I235" s="232"/>
      <c r="J235" s="233">
        <f>ROUND(I235*H235,2)</f>
        <v>0</v>
      </c>
      <c r="K235" s="229" t="s">
        <v>160</v>
      </c>
      <c r="L235" s="45"/>
      <c r="M235" s="234" t="s">
        <v>1</v>
      </c>
      <c r="N235" s="235" t="s">
        <v>48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161</v>
      </c>
      <c r="AT235" s="238" t="s">
        <v>156</v>
      </c>
      <c r="AU235" s="238" t="s">
        <v>92</v>
      </c>
      <c r="AY235" s="18" t="s">
        <v>153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90</v>
      </c>
      <c r="BK235" s="239">
        <f>ROUND(I235*H235,2)</f>
        <v>0</v>
      </c>
      <c r="BL235" s="18" t="s">
        <v>161</v>
      </c>
      <c r="BM235" s="238" t="s">
        <v>495</v>
      </c>
    </row>
    <row r="236" s="12" customFormat="1" ht="22.8" customHeight="1">
      <c r="A236" s="12"/>
      <c r="B236" s="211"/>
      <c r="C236" s="212"/>
      <c r="D236" s="213" t="s">
        <v>82</v>
      </c>
      <c r="E236" s="225" t="s">
        <v>154</v>
      </c>
      <c r="F236" s="225" t="s">
        <v>155</v>
      </c>
      <c r="G236" s="212"/>
      <c r="H236" s="212"/>
      <c r="I236" s="215"/>
      <c r="J236" s="226">
        <f>BK236</f>
        <v>0</v>
      </c>
      <c r="K236" s="212"/>
      <c r="L236" s="217"/>
      <c r="M236" s="218"/>
      <c r="N236" s="219"/>
      <c r="O236" s="219"/>
      <c r="P236" s="220">
        <f>SUM(P237:P238)</f>
        <v>0</v>
      </c>
      <c r="Q236" s="219"/>
      <c r="R236" s="220">
        <f>SUM(R237:R238)</f>
        <v>0.024220000000000002</v>
      </c>
      <c r="S236" s="219"/>
      <c r="T236" s="221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2" t="s">
        <v>90</v>
      </c>
      <c r="AT236" s="223" t="s">
        <v>82</v>
      </c>
      <c r="AU236" s="223" t="s">
        <v>90</v>
      </c>
      <c r="AY236" s="222" t="s">
        <v>153</v>
      </c>
      <c r="BK236" s="224">
        <f>SUM(BK237:BK238)</f>
        <v>0</v>
      </c>
    </row>
    <row r="237" s="2" customFormat="1" ht="16.5" customHeight="1">
      <c r="A237" s="39"/>
      <c r="B237" s="40"/>
      <c r="C237" s="227" t="s">
        <v>7</v>
      </c>
      <c r="D237" s="227" t="s">
        <v>156</v>
      </c>
      <c r="E237" s="228" t="s">
        <v>496</v>
      </c>
      <c r="F237" s="229" t="s">
        <v>497</v>
      </c>
      <c r="G237" s="230" t="s">
        <v>282</v>
      </c>
      <c r="H237" s="231">
        <v>2</v>
      </c>
      <c r="I237" s="232"/>
      <c r="J237" s="233">
        <f>ROUND(I237*H237,2)</f>
        <v>0</v>
      </c>
      <c r="K237" s="229" t="s">
        <v>160</v>
      </c>
      <c r="L237" s="45"/>
      <c r="M237" s="234" t="s">
        <v>1</v>
      </c>
      <c r="N237" s="235" t="s">
        <v>48</v>
      </c>
      <c r="O237" s="92"/>
      <c r="P237" s="236">
        <f>O237*H237</f>
        <v>0</v>
      </c>
      <c r="Q237" s="236">
        <v>0.00011</v>
      </c>
      <c r="R237" s="236">
        <f>Q237*H237</f>
        <v>0.00022000000000000001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161</v>
      </c>
      <c r="AT237" s="238" t="s">
        <v>156</v>
      </c>
      <c r="AU237" s="238" t="s">
        <v>92</v>
      </c>
      <c r="AY237" s="18" t="s">
        <v>153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90</v>
      </c>
      <c r="BK237" s="239">
        <f>ROUND(I237*H237,2)</f>
        <v>0</v>
      </c>
      <c r="BL237" s="18" t="s">
        <v>161</v>
      </c>
      <c r="BM237" s="238" t="s">
        <v>498</v>
      </c>
    </row>
    <row r="238" s="2" customFormat="1" ht="24.15" customHeight="1">
      <c r="A238" s="39"/>
      <c r="B238" s="40"/>
      <c r="C238" s="290" t="s">
        <v>279</v>
      </c>
      <c r="D238" s="290" t="s">
        <v>499</v>
      </c>
      <c r="E238" s="291" t="s">
        <v>500</v>
      </c>
      <c r="F238" s="292" t="s">
        <v>501</v>
      </c>
      <c r="G238" s="293" t="s">
        <v>282</v>
      </c>
      <c r="H238" s="294">
        <v>2</v>
      </c>
      <c r="I238" s="295"/>
      <c r="J238" s="296">
        <f>ROUND(I238*H238,2)</f>
        <v>0</v>
      </c>
      <c r="K238" s="292" t="s">
        <v>160</v>
      </c>
      <c r="L238" s="297"/>
      <c r="M238" s="298" t="s">
        <v>1</v>
      </c>
      <c r="N238" s="299" t="s">
        <v>48</v>
      </c>
      <c r="O238" s="92"/>
      <c r="P238" s="236">
        <f>O238*H238</f>
        <v>0</v>
      </c>
      <c r="Q238" s="236">
        <v>0.012</v>
      </c>
      <c r="R238" s="236">
        <f>Q238*H238</f>
        <v>0.024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202</v>
      </c>
      <c r="AT238" s="238" t="s">
        <v>499</v>
      </c>
      <c r="AU238" s="238" t="s">
        <v>92</v>
      </c>
      <c r="AY238" s="18" t="s">
        <v>153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90</v>
      </c>
      <c r="BK238" s="239">
        <f>ROUND(I238*H238,2)</f>
        <v>0</v>
      </c>
      <c r="BL238" s="18" t="s">
        <v>161</v>
      </c>
      <c r="BM238" s="238" t="s">
        <v>502</v>
      </c>
    </row>
    <row r="239" s="12" customFormat="1" ht="22.8" customHeight="1">
      <c r="A239" s="12"/>
      <c r="B239" s="211"/>
      <c r="C239" s="212"/>
      <c r="D239" s="213" t="s">
        <v>82</v>
      </c>
      <c r="E239" s="225" t="s">
        <v>503</v>
      </c>
      <c r="F239" s="225" t="s">
        <v>504</v>
      </c>
      <c r="G239" s="212"/>
      <c r="H239" s="212"/>
      <c r="I239" s="215"/>
      <c r="J239" s="226">
        <f>BK239</f>
        <v>0</v>
      </c>
      <c r="K239" s="212"/>
      <c r="L239" s="217"/>
      <c r="M239" s="218"/>
      <c r="N239" s="219"/>
      <c r="O239" s="219"/>
      <c r="P239" s="220">
        <f>P240</f>
        <v>0</v>
      </c>
      <c r="Q239" s="219"/>
      <c r="R239" s="220">
        <f>R240</f>
        <v>0</v>
      </c>
      <c r="S239" s="219"/>
      <c r="T239" s="221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2" t="s">
        <v>90</v>
      </c>
      <c r="AT239" s="223" t="s">
        <v>82</v>
      </c>
      <c r="AU239" s="223" t="s">
        <v>90</v>
      </c>
      <c r="AY239" s="222" t="s">
        <v>153</v>
      </c>
      <c r="BK239" s="224">
        <f>BK240</f>
        <v>0</v>
      </c>
    </row>
    <row r="240" s="2" customFormat="1" ht="21.75" customHeight="1">
      <c r="A240" s="39"/>
      <c r="B240" s="40"/>
      <c r="C240" s="227" t="s">
        <v>285</v>
      </c>
      <c r="D240" s="227" t="s">
        <v>156</v>
      </c>
      <c r="E240" s="228" t="s">
        <v>505</v>
      </c>
      <c r="F240" s="229" t="s">
        <v>506</v>
      </c>
      <c r="G240" s="230" t="s">
        <v>230</v>
      </c>
      <c r="H240" s="231">
        <v>40.435000000000002</v>
      </c>
      <c r="I240" s="232"/>
      <c r="J240" s="233">
        <f>ROUND(I240*H240,2)</f>
        <v>0</v>
      </c>
      <c r="K240" s="229" t="s">
        <v>160</v>
      </c>
      <c r="L240" s="45"/>
      <c r="M240" s="234" t="s">
        <v>1</v>
      </c>
      <c r="N240" s="235" t="s">
        <v>48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161</v>
      </c>
      <c r="AT240" s="238" t="s">
        <v>156</v>
      </c>
      <c r="AU240" s="238" t="s">
        <v>92</v>
      </c>
      <c r="AY240" s="18" t="s">
        <v>153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90</v>
      </c>
      <c r="BK240" s="239">
        <f>ROUND(I240*H240,2)</f>
        <v>0</v>
      </c>
      <c r="BL240" s="18" t="s">
        <v>161</v>
      </c>
      <c r="BM240" s="238" t="s">
        <v>507</v>
      </c>
    </row>
    <row r="241" s="12" customFormat="1" ht="25.92" customHeight="1">
      <c r="A241" s="12"/>
      <c r="B241" s="211"/>
      <c r="C241" s="212"/>
      <c r="D241" s="213" t="s">
        <v>82</v>
      </c>
      <c r="E241" s="214" t="s">
        <v>257</v>
      </c>
      <c r="F241" s="214" t="s">
        <v>258</v>
      </c>
      <c r="G241" s="212"/>
      <c r="H241" s="212"/>
      <c r="I241" s="215"/>
      <c r="J241" s="216">
        <f>BK241</f>
        <v>0</v>
      </c>
      <c r="K241" s="212"/>
      <c r="L241" s="217"/>
      <c r="M241" s="218"/>
      <c r="N241" s="219"/>
      <c r="O241" s="219"/>
      <c r="P241" s="220">
        <f>P242+P266+P294+P310+P317+P391+P486+P533</f>
        <v>0</v>
      </c>
      <c r="Q241" s="219"/>
      <c r="R241" s="220">
        <f>R242+R266+R294+R310+R317+R391+R486+R533</f>
        <v>12.18004781</v>
      </c>
      <c r="S241" s="219"/>
      <c r="T241" s="221">
        <f>T242+T266+T294+T310+T317+T391+T486+T533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2" t="s">
        <v>92</v>
      </c>
      <c r="AT241" s="223" t="s">
        <v>82</v>
      </c>
      <c r="AU241" s="223" t="s">
        <v>83</v>
      </c>
      <c r="AY241" s="222" t="s">
        <v>153</v>
      </c>
      <c r="BK241" s="224">
        <f>BK242+BK266+BK294+BK310+BK317+BK391+BK486+BK533</f>
        <v>0</v>
      </c>
    </row>
    <row r="242" s="12" customFormat="1" ht="22.8" customHeight="1">
      <c r="A242" s="12"/>
      <c r="B242" s="211"/>
      <c r="C242" s="212"/>
      <c r="D242" s="213" t="s">
        <v>82</v>
      </c>
      <c r="E242" s="225" t="s">
        <v>508</v>
      </c>
      <c r="F242" s="225" t="s">
        <v>509</v>
      </c>
      <c r="G242" s="212"/>
      <c r="H242" s="212"/>
      <c r="I242" s="215"/>
      <c r="J242" s="226">
        <f>BK242</f>
        <v>0</v>
      </c>
      <c r="K242" s="212"/>
      <c r="L242" s="217"/>
      <c r="M242" s="218"/>
      <c r="N242" s="219"/>
      <c r="O242" s="219"/>
      <c r="P242" s="220">
        <f>SUM(P243:P265)</f>
        <v>0</v>
      </c>
      <c r="Q242" s="219"/>
      <c r="R242" s="220">
        <f>SUM(R243:R265)</f>
        <v>0.033485429999999997</v>
      </c>
      <c r="S242" s="219"/>
      <c r="T242" s="221">
        <f>SUM(T243:T265)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2" t="s">
        <v>92</v>
      </c>
      <c r="AT242" s="223" t="s">
        <v>82</v>
      </c>
      <c r="AU242" s="223" t="s">
        <v>90</v>
      </c>
      <c r="AY242" s="222" t="s">
        <v>153</v>
      </c>
      <c r="BK242" s="224">
        <f>SUM(BK243:BK265)</f>
        <v>0</v>
      </c>
    </row>
    <row r="243" s="2" customFormat="1" ht="24.15" customHeight="1">
      <c r="A243" s="39"/>
      <c r="B243" s="40"/>
      <c r="C243" s="227" t="s">
        <v>289</v>
      </c>
      <c r="D243" s="227" t="s">
        <v>156</v>
      </c>
      <c r="E243" s="228" t="s">
        <v>510</v>
      </c>
      <c r="F243" s="229" t="s">
        <v>511</v>
      </c>
      <c r="G243" s="230" t="s">
        <v>159</v>
      </c>
      <c r="H243" s="231">
        <v>34.990000000000002</v>
      </c>
      <c r="I243" s="232"/>
      <c r="J243" s="233">
        <f>ROUND(I243*H243,2)</f>
        <v>0</v>
      </c>
      <c r="K243" s="229" t="s">
        <v>160</v>
      </c>
      <c r="L243" s="45"/>
      <c r="M243" s="234" t="s">
        <v>1</v>
      </c>
      <c r="N243" s="235" t="s">
        <v>48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244</v>
      </c>
      <c r="AT243" s="238" t="s">
        <v>156</v>
      </c>
      <c r="AU243" s="238" t="s">
        <v>92</v>
      </c>
      <c r="AY243" s="18" t="s">
        <v>153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90</v>
      </c>
      <c r="BK243" s="239">
        <f>ROUND(I243*H243,2)</f>
        <v>0</v>
      </c>
      <c r="BL243" s="18" t="s">
        <v>244</v>
      </c>
      <c r="BM243" s="238" t="s">
        <v>512</v>
      </c>
    </row>
    <row r="244" s="13" customFormat="1">
      <c r="A244" s="13"/>
      <c r="B244" s="240"/>
      <c r="C244" s="241"/>
      <c r="D244" s="242" t="s">
        <v>163</v>
      </c>
      <c r="E244" s="243" t="s">
        <v>1</v>
      </c>
      <c r="F244" s="244" t="s">
        <v>513</v>
      </c>
      <c r="G244" s="241"/>
      <c r="H244" s="243" t="s">
        <v>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163</v>
      </c>
      <c r="AU244" s="250" t="s">
        <v>92</v>
      </c>
      <c r="AV244" s="13" t="s">
        <v>90</v>
      </c>
      <c r="AW244" s="13" t="s">
        <v>36</v>
      </c>
      <c r="AX244" s="13" t="s">
        <v>83</v>
      </c>
      <c r="AY244" s="250" t="s">
        <v>153</v>
      </c>
    </row>
    <row r="245" s="13" customFormat="1">
      <c r="A245" s="13"/>
      <c r="B245" s="240"/>
      <c r="C245" s="241"/>
      <c r="D245" s="242" t="s">
        <v>163</v>
      </c>
      <c r="E245" s="243" t="s">
        <v>1</v>
      </c>
      <c r="F245" s="244" t="s">
        <v>467</v>
      </c>
      <c r="G245" s="241"/>
      <c r="H245" s="243" t="s">
        <v>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163</v>
      </c>
      <c r="AU245" s="250" t="s">
        <v>92</v>
      </c>
      <c r="AV245" s="13" t="s">
        <v>90</v>
      </c>
      <c r="AW245" s="13" t="s">
        <v>36</v>
      </c>
      <c r="AX245" s="13" t="s">
        <v>83</v>
      </c>
      <c r="AY245" s="250" t="s">
        <v>153</v>
      </c>
    </row>
    <row r="246" s="13" customFormat="1">
      <c r="A246" s="13"/>
      <c r="B246" s="240"/>
      <c r="C246" s="241"/>
      <c r="D246" s="242" t="s">
        <v>163</v>
      </c>
      <c r="E246" s="243" t="s">
        <v>1</v>
      </c>
      <c r="F246" s="244" t="s">
        <v>487</v>
      </c>
      <c r="G246" s="241"/>
      <c r="H246" s="243" t="s">
        <v>1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163</v>
      </c>
      <c r="AU246" s="250" t="s">
        <v>92</v>
      </c>
      <c r="AV246" s="13" t="s">
        <v>90</v>
      </c>
      <c r="AW246" s="13" t="s">
        <v>36</v>
      </c>
      <c r="AX246" s="13" t="s">
        <v>83</v>
      </c>
      <c r="AY246" s="250" t="s">
        <v>153</v>
      </c>
    </row>
    <row r="247" s="14" customFormat="1">
      <c r="A247" s="14"/>
      <c r="B247" s="251"/>
      <c r="C247" s="252"/>
      <c r="D247" s="242" t="s">
        <v>163</v>
      </c>
      <c r="E247" s="253" t="s">
        <v>1</v>
      </c>
      <c r="F247" s="254" t="s">
        <v>469</v>
      </c>
      <c r="G247" s="252"/>
      <c r="H247" s="255">
        <v>29.359999999999999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163</v>
      </c>
      <c r="AU247" s="261" t="s">
        <v>92</v>
      </c>
      <c r="AV247" s="14" t="s">
        <v>92</v>
      </c>
      <c r="AW247" s="14" t="s">
        <v>36</v>
      </c>
      <c r="AX247" s="14" t="s">
        <v>83</v>
      </c>
      <c r="AY247" s="261" t="s">
        <v>153</v>
      </c>
    </row>
    <row r="248" s="13" customFormat="1">
      <c r="A248" s="13"/>
      <c r="B248" s="240"/>
      <c r="C248" s="241"/>
      <c r="D248" s="242" t="s">
        <v>163</v>
      </c>
      <c r="E248" s="243" t="s">
        <v>1</v>
      </c>
      <c r="F248" s="244" t="s">
        <v>450</v>
      </c>
      <c r="G248" s="241"/>
      <c r="H248" s="243" t="s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163</v>
      </c>
      <c r="AU248" s="250" t="s">
        <v>92</v>
      </c>
      <c r="AV248" s="13" t="s">
        <v>90</v>
      </c>
      <c r="AW248" s="13" t="s">
        <v>36</v>
      </c>
      <c r="AX248" s="13" t="s">
        <v>83</v>
      </c>
      <c r="AY248" s="250" t="s">
        <v>153</v>
      </c>
    </row>
    <row r="249" s="13" customFormat="1">
      <c r="A249" s="13"/>
      <c r="B249" s="240"/>
      <c r="C249" s="241"/>
      <c r="D249" s="242" t="s">
        <v>163</v>
      </c>
      <c r="E249" s="243" t="s">
        <v>1</v>
      </c>
      <c r="F249" s="244" t="s">
        <v>451</v>
      </c>
      <c r="G249" s="241"/>
      <c r="H249" s="243" t="s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163</v>
      </c>
      <c r="AU249" s="250" t="s">
        <v>92</v>
      </c>
      <c r="AV249" s="13" t="s">
        <v>90</v>
      </c>
      <c r="AW249" s="13" t="s">
        <v>36</v>
      </c>
      <c r="AX249" s="13" t="s">
        <v>83</v>
      </c>
      <c r="AY249" s="250" t="s">
        <v>153</v>
      </c>
    </row>
    <row r="250" s="14" customFormat="1">
      <c r="A250" s="14"/>
      <c r="B250" s="251"/>
      <c r="C250" s="252"/>
      <c r="D250" s="242" t="s">
        <v>163</v>
      </c>
      <c r="E250" s="253" t="s">
        <v>1</v>
      </c>
      <c r="F250" s="254" t="s">
        <v>452</v>
      </c>
      <c r="G250" s="252"/>
      <c r="H250" s="255">
        <v>5.6299999999999999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163</v>
      </c>
      <c r="AU250" s="261" t="s">
        <v>92</v>
      </c>
      <c r="AV250" s="14" t="s">
        <v>92</v>
      </c>
      <c r="AW250" s="14" t="s">
        <v>36</v>
      </c>
      <c r="AX250" s="14" t="s">
        <v>83</v>
      </c>
      <c r="AY250" s="261" t="s">
        <v>153</v>
      </c>
    </row>
    <row r="251" s="15" customFormat="1">
      <c r="A251" s="15"/>
      <c r="B251" s="262"/>
      <c r="C251" s="263"/>
      <c r="D251" s="242" t="s">
        <v>163</v>
      </c>
      <c r="E251" s="264" t="s">
        <v>1</v>
      </c>
      <c r="F251" s="265" t="s">
        <v>167</v>
      </c>
      <c r="G251" s="263"/>
      <c r="H251" s="266">
        <v>34.990000000000002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2" t="s">
        <v>163</v>
      </c>
      <c r="AU251" s="272" t="s">
        <v>92</v>
      </c>
      <c r="AV251" s="15" t="s">
        <v>161</v>
      </c>
      <c r="AW251" s="15" t="s">
        <v>36</v>
      </c>
      <c r="AX251" s="15" t="s">
        <v>90</v>
      </c>
      <c r="AY251" s="272" t="s">
        <v>153</v>
      </c>
    </row>
    <row r="252" s="2" customFormat="1" ht="24.15" customHeight="1">
      <c r="A252" s="39"/>
      <c r="B252" s="40"/>
      <c r="C252" s="290" t="s">
        <v>296</v>
      </c>
      <c r="D252" s="290" t="s">
        <v>499</v>
      </c>
      <c r="E252" s="291" t="s">
        <v>514</v>
      </c>
      <c r="F252" s="292" t="s">
        <v>515</v>
      </c>
      <c r="G252" s="293" t="s">
        <v>159</v>
      </c>
      <c r="H252" s="294">
        <v>38.488999999999997</v>
      </c>
      <c r="I252" s="295"/>
      <c r="J252" s="296">
        <f>ROUND(I252*H252,2)</f>
        <v>0</v>
      </c>
      <c r="K252" s="292" t="s">
        <v>160</v>
      </c>
      <c r="L252" s="297"/>
      <c r="M252" s="298" t="s">
        <v>1</v>
      </c>
      <c r="N252" s="299" t="s">
        <v>48</v>
      </c>
      <c r="O252" s="92"/>
      <c r="P252" s="236">
        <f>O252*H252</f>
        <v>0</v>
      </c>
      <c r="Q252" s="236">
        <v>0.00025999999999999998</v>
      </c>
      <c r="R252" s="236">
        <f>Q252*H252</f>
        <v>0.010007139999999998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349</v>
      </c>
      <c r="AT252" s="238" t="s">
        <v>499</v>
      </c>
      <c r="AU252" s="238" t="s">
        <v>92</v>
      </c>
      <c r="AY252" s="18" t="s">
        <v>153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90</v>
      </c>
      <c r="BK252" s="239">
        <f>ROUND(I252*H252,2)</f>
        <v>0</v>
      </c>
      <c r="BL252" s="18" t="s">
        <v>244</v>
      </c>
      <c r="BM252" s="238" t="s">
        <v>516</v>
      </c>
    </row>
    <row r="253" s="14" customFormat="1">
      <c r="A253" s="14"/>
      <c r="B253" s="251"/>
      <c r="C253" s="252"/>
      <c r="D253" s="242" t="s">
        <v>163</v>
      </c>
      <c r="E253" s="252"/>
      <c r="F253" s="254" t="s">
        <v>517</v>
      </c>
      <c r="G253" s="252"/>
      <c r="H253" s="255">
        <v>38.488999999999997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163</v>
      </c>
      <c r="AU253" s="261" t="s">
        <v>92</v>
      </c>
      <c r="AV253" s="14" t="s">
        <v>92</v>
      </c>
      <c r="AW253" s="14" t="s">
        <v>4</v>
      </c>
      <c r="AX253" s="14" t="s">
        <v>90</v>
      </c>
      <c r="AY253" s="261" t="s">
        <v>153</v>
      </c>
    </row>
    <row r="254" s="2" customFormat="1" ht="24.15" customHeight="1">
      <c r="A254" s="39"/>
      <c r="B254" s="40"/>
      <c r="C254" s="227" t="s">
        <v>303</v>
      </c>
      <c r="D254" s="227" t="s">
        <v>156</v>
      </c>
      <c r="E254" s="228" t="s">
        <v>518</v>
      </c>
      <c r="F254" s="229" t="s">
        <v>519</v>
      </c>
      <c r="G254" s="230" t="s">
        <v>159</v>
      </c>
      <c r="H254" s="231">
        <v>34.990000000000002</v>
      </c>
      <c r="I254" s="232"/>
      <c r="J254" s="233">
        <f>ROUND(I254*H254,2)</f>
        <v>0</v>
      </c>
      <c r="K254" s="229" t="s">
        <v>160</v>
      </c>
      <c r="L254" s="45"/>
      <c r="M254" s="234" t="s">
        <v>1</v>
      </c>
      <c r="N254" s="235" t="s">
        <v>48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244</v>
      </c>
      <c r="AT254" s="238" t="s">
        <v>156</v>
      </c>
      <c r="AU254" s="238" t="s">
        <v>92</v>
      </c>
      <c r="AY254" s="18" t="s">
        <v>153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90</v>
      </c>
      <c r="BK254" s="239">
        <f>ROUND(I254*H254,2)</f>
        <v>0</v>
      </c>
      <c r="BL254" s="18" t="s">
        <v>244</v>
      </c>
      <c r="BM254" s="238" t="s">
        <v>520</v>
      </c>
    </row>
    <row r="255" s="13" customFormat="1">
      <c r="A255" s="13"/>
      <c r="B255" s="240"/>
      <c r="C255" s="241"/>
      <c r="D255" s="242" t="s">
        <v>163</v>
      </c>
      <c r="E255" s="243" t="s">
        <v>1</v>
      </c>
      <c r="F255" s="244" t="s">
        <v>521</v>
      </c>
      <c r="G255" s="241"/>
      <c r="H255" s="243" t="s">
        <v>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163</v>
      </c>
      <c r="AU255" s="250" t="s">
        <v>92</v>
      </c>
      <c r="AV255" s="13" t="s">
        <v>90</v>
      </c>
      <c r="AW255" s="13" t="s">
        <v>36</v>
      </c>
      <c r="AX255" s="13" t="s">
        <v>83</v>
      </c>
      <c r="AY255" s="250" t="s">
        <v>153</v>
      </c>
    </row>
    <row r="256" s="13" customFormat="1">
      <c r="A256" s="13"/>
      <c r="B256" s="240"/>
      <c r="C256" s="241"/>
      <c r="D256" s="242" t="s">
        <v>163</v>
      </c>
      <c r="E256" s="243" t="s">
        <v>1</v>
      </c>
      <c r="F256" s="244" t="s">
        <v>467</v>
      </c>
      <c r="G256" s="241"/>
      <c r="H256" s="243" t="s">
        <v>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163</v>
      </c>
      <c r="AU256" s="250" t="s">
        <v>92</v>
      </c>
      <c r="AV256" s="13" t="s">
        <v>90</v>
      </c>
      <c r="AW256" s="13" t="s">
        <v>36</v>
      </c>
      <c r="AX256" s="13" t="s">
        <v>83</v>
      </c>
      <c r="AY256" s="250" t="s">
        <v>153</v>
      </c>
    </row>
    <row r="257" s="13" customFormat="1">
      <c r="A257" s="13"/>
      <c r="B257" s="240"/>
      <c r="C257" s="241"/>
      <c r="D257" s="242" t="s">
        <v>163</v>
      </c>
      <c r="E257" s="243" t="s">
        <v>1</v>
      </c>
      <c r="F257" s="244" t="s">
        <v>487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163</v>
      </c>
      <c r="AU257" s="250" t="s">
        <v>92</v>
      </c>
      <c r="AV257" s="13" t="s">
        <v>90</v>
      </c>
      <c r="AW257" s="13" t="s">
        <v>36</v>
      </c>
      <c r="AX257" s="13" t="s">
        <v>83</v>
      </c>
      <c r="AY257" s="250" t="s">
        <v>153</v>
      </c>
    </row>
    <row r="258" s="14" customFormat="1">
      <c r="A258" s="14"/>
      <c r="B258" s="251"/>
      <c r="C258" s="252"/>
      <c r="D258" s="242" t="s">
        <v>163</v>
      </c>
      <c r="E258" s="253" t="s">
        <v>1</v>
      </c>
      <c r="F258" s="254" t="s">
        <v>469</v>
      </c>
      <c r="G258" s="252"/>
      <c r="H258" s="255">
        <v>29.359999999999999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163</v>
      </c>
      <c r="AU258" s="261" t="s">
        <v>92</v>
      </c>
      <c r="AV258" s="14" t="s">
        <v>92</v>
      </c>
      <c r="AW258" s="14" t="s">
        <v>36</v>
      </c>
      <c r="AX258" s="14" t="s">
        <v>83</v>
      </c>
      <c r="AY258" s="261" t="s">
        <v>153</v>
      </c>
    </row>
    <row r="259" s="13" customFormat="1">
      <c r="A259" s="13"/>
      <c r="B259" s="240"/>
      <c r="C259" s="241"/>
      <c r="D259" s="242" t="s">
        <v>163</v>
      </c>
      <c r="E259" s="243" t="s">
        <v>1</v>
      </c>
      <c r="F259" s="244" t="s">
        <v>450</v>
      </c>
      <c r="G259" s="241"/>
      <c r="H259" s="243" t="s">
        <v>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163</v>
      </c>
      <c r="AU259" s="250" t="s">
        <v>92</v>
      </c>
      <c r="AV259" s="13" t="s">
        <v>90</v>
      </c>
      <c r="AW259" s="13" t="s">
        <v>36</v>
      </c>
      <c r="AX259" s="13" t="s">
        <v>83</v>
      </c>
      <c r="AY259" s="250" t="s">
        <v>153</v>
      </c>
    </row>
    <row r="260" s="13" customFormat="1">
      <c r="A260" s="13"/>
      <c r="B260" s="240"/>
      <c r="C260" s="241"/>
      <c r="D260" s="242" t="s">
        <v>163</v>
      </c>
      <c r="E260" s="243" t="s">
        <v>1</v>
      </c>
      <c r="F260" s="244" t="s">
        <v>451</v>
      </c>
      <c r="G260" s="241"/>
      <c r="H260" s="243" t="s">
        <v>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163</v>
      </c>
      <c r="AU260" s="250" t="s">
        <v>92</v>
      </c>
      <c r="AV260" s="13" t="s">
        <v>90</v>
      </c>
      <c r="AW260" s="13" t="s">
        <v>36</v>
      </c>
      <c r="AX260" s="13" t="s">
        <v>83</v>
      </c>
      <c r="AY260" s="250" t="s">
        <v>153</v>
      </c>
    </row>
    <row r="261" s="14" customFormat="1">
      <c r="A261" s="14"/>
      <c r="B261" s="251"/>
      <c r="C261" s="252"/>
      <c r="D261" s="242" t="s">
        <v>163</v>
      </c>
      <c r="E261" s="253" t="s">
        <v>1</v>
      </c>
      <c r="F261" s="254" t="s">
        <v>452</v>
      </c>
      <c r="G261" s="252"/>
      <c r="H261" s="255">
        <v>5.6299999999999999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163</v>
      </c>
      <c r="AU261" s="261" t="s">
        <v>92</v>
      </c>
      <c r="AV261" s="14" t="s">
        <v>92</v>
      </c>
      <c r="AW261" s="14" t="s">
        <v>36</v>
      </c>
      <c r="AX261" s="14" t="s">
        <v>83</v>
      </c>
      <c r="AY261" s="261" t="s">
        <v>153</v>
      </c>
    </row>
    <row r="262" s="15" customFormat="1">
      <c r="A262" s="15"/>
      <c r="B262" s="262"/>
      <c r="C262" s="263"/>
      <c r="D262" s="242" t="s">
        <v>163</v>
      </c>
      <c r="E262" s="264" t="s">
        <v>1</v>
      </c>
      <c r="F262" s="265" t="s">
        <v>167</v>
      </c>
      <c r="G262" s="263"/>
      <c r="H262" s="266">
        <v>34.990000000000002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2" t="s">
        <v>163</v>
      </c>
      <c r="AU262" s="272" t="s">
        <v>92</v>
      </c>
      <c r="AV262" s="15" t="s">
        <v>161</v>
      </c>
      <c r="AW262" s="15" t="s">
        <v>36</v>
      </c>
      <c r="AX262" s="15" t="s">
        <v>90</v>
      </c>
      <c r="AY262" s="272" t="s">
        <v>153</v>
      </c>
    </row>
    <row r="263" s="2" customFormat="1" ht="24.15" customHeight="1">
      <c r="A263" s="39"/>
      <c r="B263" s="40"/>
      <c r="C263" s="290" t="s">
        <v>312</v>
      </c>
      <c r="D263" s="290" t="s">
        <v>499</v>
      </c>
      <c r="E263" s="291" t="s">
        <v>522</v>
      </c>
      <c r="F263" s="292" t="s">
        <v>523</v>
      </c>
      <c r="G263" s="293" t="s">
        <v>159</v>
      </c>
      <c r="H263" s="294">
        <v>38.488999999999997</v>
      </c>
      <c r="I263" s="295"/>
      <c r="J263" s="296">
        <f>ROUND(I263*H263,2)</f>
        <v>0</v>
      </c>
      <c r="K263" s="292" t="s">
        <v>160</v>
      </c>
      <c r="L263" s="297"/>
      <c r="M263" s="298" t="s">
        <v>1</v>
      </c>
      <c r="N263" s="299" t="s">
        <v>48</v>
      </c>
      <c r="O263" s="92"/>
      <c r="P263" s="236">
        <f>O263*H263</f>
        <v>0</v>
      </c>
      <c r="Q263" s="236">
        <v>0.00060999999999999997</v>
      </c>
      <c r="R263" s="236">
        <f>Q263*H263</f>
        <v>0.023478289999999999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349</v>
      </c>
      <c r="AT263" s="238" t="s">
        <v>499</v>
      </c>
      <c r="AU263" s="238" t="s">
        <v>92</v>
      </c>
      <c r="AY263" s="18" t="s">
        <v>153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90</v>
      </c>
      <c r="BK263" s="239">
        <f>ROUND(I263*H263,2)</f>
        <v>0</v>
      </c>
      <c r="BL263" s="18" t="s">
        <v>244</v>
      </c>
      <c r="BM263" s="238" t="s">
        <v>524</v>
      </c>
    </row>
    <row r="264" s="14" customFormat="1">
      <c r="A264" s="14"/>
      <c r="B264" s="251"/>
      <c r="C264" s="252"/>
      <c r="D264" s="242" t="s">
        <v>163</v>
      </c>
      <c r="E264" s="252"/>
      <c r="F264" s="254" t="s">
        <v>517</v>
      </c>
      <c r="G264" s="252"/>
      <c r="H264" s="255">
        <v>38.488999999999997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163</v>
      </c>
      <c r="AU264" s="261" t="s">
        <v>92</v>
      </c>
      <c r="AV264" s="14" t="s">
        <v>92</v>
      </c>
      <c r="AW264" s="14" t="s">
        <v>4</v>
      </c>
      <c r="AX264" s="14" t="s">
        <v>90</v>
      </c>
      <c r="AY264" s="261" t="s">
        <v>153</v>
      </c>
    </row>
    <row r="265" s="2" customFormat="1" ht="24.15" customHeight="1">
      <c r="A265" s="39"/>
      <c r="B265" s="40"/>
      <c r="C265" s="227" t="s">
        <v>321</v>
      </c>
      <c r="D265" s="227" t="s">
        <v>156</v>
      </c>
      <c r="E265" s="228" t="s">
        <v>525</v>
      </c>
      <c r="F265" s="229" t="s">
        <v>526</v>
      </c>
      <c r="G265" s="230" t="s">
        <v>230</v>
      </c>
      <c r="H265" s="231">
        <v>0.033000000000000002</v>
      </c>
      <c r="I265" s="232"/>
      <c r="J265" s="233">
        <f>ROUND(I265*H265,2)</f>
        <v>0</v>
      </c>
      <c r="K265" s="229" t="s">
        <v>160</v>
      </c>
      <c r="L265" s="45"/>
      <c r="M265" s="234" t="s">
        <v>1</v>
      </c>
      <c r="N265" s="235" t="s">
        <v>48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244</v>
      </c>
      <c r="AT265" s="238" t="s">
        <v>156</v>
      </c>
      <c r="AU265" s="238" t="s">
        <v>92</v>
      </c>
      <c r="AY265" s="18" t="s">
        <v>153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90</v>
      </c>
      <c r="BK265" s="239">
        <f>ROUND(I265*H265,2)</f>
        <v>0</v>
      </c>
      <c r="BL265" s="18" t="s">
        <v>244</v>
      </c>
      <c r="BM265" s="238" t="s">
        <v>527</v>
      </c>
    </row>
    <row r="266" s="12" customFormat="1" ht="22.8" customHeight="1">
      <c r="A266" s="12"/>
      <c r="B266" s="211"/>
      <c r="C266" s="212"/>
      <c r="D266" s="213" t="s">
        <v>82</v>
      </c>
      <c r="E266" s="225" t="s">
        <v>528</v>
      </c>
      <c r="F266" s="225" t="s">
        <v>529</v>
      </c>
      <c r="G266" s="212"/>
      <c r="H266" s="212"/>
      <c r="I266" s="215"/>
      <c r="J266" s="226">
        <f>BK266</f>
        <v>0</v>
      </c>
      <c r="K266" s="212"/>
      <c r="L266" s="217"/>
      <c r="M266" s="218"/>
      <c r="N266" s="219"/>
      <c r="O266" s="219"/>
      <c r="P266" s="220">
        <f>SUM(P267:P293)</f>
        <v>0</v>
      </c>
      <c r="Q266" s="219"/>
      <c r="R266" s="220">
        <f>SUM(R267:R293)</f>
        <v>2.9207870800000002</v>
      </c>
      <c r="S266" s="219"/>
      <c r="T266" s="221">
        <f>SUM(T267:T293)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2" t="s">
        <v>92</v>
      </c>
      <c r="AT266" s="223" t="s">
        <v>82</v>
      </c>
      <c r="AU266" s="223" t="s">
        <v>90</v>
      </c>
      <c r="AY266" s="222" t="s">
        <v>153</v>
      </c>
      <c r="BK266" s="224">
        <f>SUM(BK267:BK293)</f>
        <v>0</v>
      </c>
    </row>
    <row r="267" s="2" customFormat="1" ht="24.15" customHeight="1">
      <c r="A267" s="39"/>
      <c r="B267" s="40"/>
      <c r="C267" s="227" t="s">
        <v>328</v>
      </c>
      <c r="D267" s="227" t="s">
        <v>156</v>
      </c>
      <c r="E267" s="228" t="s">
        <v>530</v>
      </c>
      <c r="F267" s="229" t="s">
        <v>531</v>
      </c>
      <c r="G267" s="230" t="s">
        <v>159</v>
      </c>
      <c r="H267" s="231">
        <v>13.279999999999999</v>
      </c>
      <c r="I267" s="232"/>
      <c r="J267" s="233">
        <f>ROUND(I267*H267,2)</f>
        <v>0</v>
      </c>
      <c r="K267" s="229" t="s">
        <v>160</v>
      </c>
      <c r="L267" s="45"/>
      <c r="M267" s="234" t="s">
        <v>1</v>
      </c>
      <c r="N267" s="235" t="s">
        <v>48</v>
      </c>
      <c r="O267" s="92"/>
      <c r="P267" s="236">
        <f>O267*H267</f>
        <v>0</v>
      </c>
      <c r="Q267" s="236">
        <v>0.044290000000000003</v>
      </c>
      <c r="R267" s="236">
        <f>Q267*H267</f>
        <v>0.58817120000000001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244</v>
      </c>
      <c r="AT267" s="238" t="s">
        <v>156</v>
      </c>
      <c r="AU267" s="238" t="s">
        <v>92</v>
      </c>
      <c r="AY267" s="18" t="s">
        <v>153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90</v>
      </c>
      <c r="BK267" s="239">
        <f>ROUND(I267*H267,2)</f>
        <v>0</v>
      </c>
      <c r="BL267" s="18" t="s">
        <v>244</v>
      </c>
      <c r="BM267" s="238" t="s">
        <v>532</v>
      </c>
    </row>
    <row r="268" s="13" customFormat="1">
      <c r="A268" s="13"/>
      <c r="B268" s="240"/>
      <c r="C268" s="241"/>
      <c r="D268" s="242" t="s">
        <v>163</v>
      </c>
      <c r="E268" s="243" t="s">
        <v>1</v>
      </c>
      <c r="F268" s="244" t="s">
        <v>533</v>
      </c>
      <c r="G268" s="241"/>
      <c r="H268" s="243" t="s">
        <v>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163</v>
      </c>
      <c r="AU268" s="250" t="s">
        <v>92</v>
      </c>
      <c r="AV268" s="13" t="s">
        <v>90</v>
      </c>
      <c r="AW268" s="13" t="s">
        <v>36</v>
      </c>
      <c r="AX268" s="13" t="s">
        <v>83</v>
      </c>
      <c r="AY268" s="250" t="s">
        <v>153</v>
      </c>
    </row>
    <row r="269" s="13" customFormat="1">
      <c r="A269" s="13"/>
      <c r="B269" s="240"/>
      <c r="C269" s="241"/>
      <c r="D269" s="242" t="s">
        <v>163</v>
      </c>
      <c r="E269" s="243" t="s">
        <v>1</v>
      </c>
      <c r="F269" s="244" t="s">
        <v>165</v>
      </c>
      <c r="G269" s="241"/>
      <c r="H269" s="243" t="s">
        <v>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163</v>
      </c>
      <c r="AU269" s="250" t="s">
        <v>92</v>
      </c>
      <c r="AV269" s="13" t="s">
        <v>90</v>
      </c>
      <c r="AW269" s="13" t="s">
        <v>36</v>
      </c>
      <c r="AX269" s="13" t="s">
        <v>83</v>
      </c>
      <c r="AY269" s="250" t="s">
        <v>153</v>
      </c>
    </row>
    <row r="270" s="14" customFormat="1">
      <c r="A270" s="14"/>
      <c r="B270" s="251"/>
      <c r="C270" s="252"/>
      <c r="D270" s="242" t="s">
        <v>163</v>
      </c>
      <c r="E270" s="253" t="s">
        <v>1</v>
      </c>
      <c r="F270" s="254" t="s">
        <v>534</v>
      </c>
      <c r="G270" s="252"/>
      <c r="H270" s="255">
        <v>13.279999999999999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163</v>
      </c>
      <c r="AU270" s="261" t="s">
        <v>92</v>
      </c>
      <c r="AV270" s="14" t="s">
        <v>92</v>
      </c>
      <c r="AW270" s="14" t="s">
        <v>36</v>
      </c>
      <c r="AX270" s="14" t="s">
        <v>83</v>
      </c>
      <c r="AY270" s="261" t="s">
        <v>153</v>
      </c>
    </row>
    <row r="271" s="15" customFormat="1">
      <c r="A271" s="15"/>
      <c r="B271" s="262"/>
      <c r="C271" s="263"/>
      <c r="D271" s="242" t="s">
        <v>163</v>
      </c>
      <c r="E271" s="264" t="s">
        <v>1</v>
      </c>
      <c r="F271" s="265" t="s">
        <v>167</v>
      </c>
      <c r="G271" s="263"/>
      <c r="H271" s="266">
        <v>13.279999999999999</v>
      </c>
      <c r="I271" s="267"/>
      <c r="J271" s="263"/>
      <c r="K271" s="263"/>
      <c r="L271" s="268"/>
      <c r="M271" s="269"/>
      <c r="N271" s="270"/>
      <c r="O271" s="270"/>
      <c r="P271" s="270"/>
      <c r="Q271" s="270"/>
      <c r="R271" s="270"/>
      <c r="S271" s="270"/>
      <c r="T271" s="27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2" t="s">
        <v>163</v>
      </c>
      <c r="AU271" s="272" t="s">
        <v>92</v>
      </c>
      <c r="AV271" s="15" t="s">
        <v>161</v>
      </c>
      <c r="AW271" s="15" t="s">
        <v>36</v>
      </c>
      <c r="AX271" s="15" t="s">
        <v>90</v>
      </c>
      <c r="AY271" s="272" t="s">
        <v>153</v>
      </c>
    </row>
    <row r="272" s="2" customFormat="1" ht="24.15" customHeight="1">
      <c r="A272" s="39"/>
      <c r="B272" s="40"/>
      <c r="C272" s="227" t="s">
        <v>335</v>
      </c>
      <c r="D272" s="227" t="s">
        <v>156</v>
      </c>
      <c r="E272" s="228" t="s">
        <v>535</v>
      </c>
      <c r="F272" s="229" t="s">
        <v>536</v>
      </c>
      <c r="G272" s="230" t="s">
        <v>159</v>
      </c>
      <c r="H272" s="231">
        <v>45.503999999999998</v>
      </c>
      <c r="I272" s="232"/>
      <c r="J272" s="233">
        <f>ROUND(I272*H272,2)</f>
        <v>0</v>
      </c>
      <c r="K272" s="229" t="s">
        <v>160</v>
      </c>
      <c r="L272" s="45"/>
      <c r="M272" s="234" t="s">
        <v>1</v>
      </c>
      <c r="N272" s="235" t="s">
        <v>48</v>
      </c>
      <c r="O272" s="92"/>
      <c r="P272" s="236">
        <f>O272*H272</f>
        <v>0</v>
      </c>
      <c r="Q272" s="236">
        <v>0.04555</v>
      </c>
      <c r="R272" s="236">
        <f>Q272*H272</f>
        <v>2.0727072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244</v>
      </c>
      <c r="AT272" s="238" t="s">
        <v>156</v>
      </c>
      <c r="AU272" s="238" t="s">
        <v>92</v>
      </c>
      <c r="AY272" s="18" t="s">
        <v>153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90</v>
      </c>
      <c r="BK272" s="239">
        <f>ROUND(I272*H272,2)</f>
        <v>0</v>
      </c>
      <c r="BL272" s="18" t="s">
        <v>244</v>
      </c>
      <c r="BM272" s="238" t="s">
        <v>537</v>
      </c>
    </row>
    <row r="273" s="13" customFormat="1">
      <c r="A273" s="13"/>
      <c r="B273" s="240"/>
      <c r="C273" s="241"/>
      <c r="D273" s="242" t="s">
        <v>163</v>
      </c>
      <c r="E273" s="243" t="s">
        <v>1</v>
      </c>
      <c r="F273" s="244" t="s">
        <v>538</v>
      </c>
      <c r="G273" s="241"/>
      <c r="H273" s="243" t="s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163</v>
      </c>
      <c r="AU273" s="250" t="s">
        <v>92</v>
      </c>
      <c r="AV273" s="13" t="s">
        <v>90</v>
      </c>
      <c r="AW273" s="13" t="s">
        <v>36</v>
      </c>
      <c r="AX273" s="13" t="s">
        <v>83</v>
      </c>
      <c r="AY273" s="250" t="s">
        <v>153</v>
      </c>
    </row>
    <row r="274" s="13" customFormat="1">
      <c r="A274" s="13"/>
      <c r="B274" s="240"/>
      <c r="C274" s="241"/>
      <c r="D274" s="242" t="s">
        <v>163</v>
      </c>
      <c r="E274" s="243" t="s">
        <v>1</v>
      </c>
      <c r="F274" s="244" t="s">
        <v>165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163</v>
      </c>
      <c r="AU274" s="250" t="s">
        <v>92</v>
      </c>
      <c r="AV274" s="13" t="s">
        <v>90</v>
      </c>
      <c r="AW274" s="13" t="s">
        <v>36</v>
      </c>
      <c r="AX274" s="13" t="s">
        <v>83</v>
      </c>
      <c r="AY274" s="250" t="s">
        <v>153</v>
      </c>
    </row>
    <row r="275" s="14" customFormat="1">
      <c r="A275" s="14"/>
      <c r="B275" s="251"/>
      <c r="C275" s="252"/>
      <c r="D275" s="242" t="s">
        <v>163</v>
      </c>
      <c r="E275" s="253" t="s">
        <v>1</v>
      </c>
      <c r="F275" s="254" t="s">
        <v>539</v>
      </c>
      <c r="G275" s="252"/>
      <c r="H275" s="255">
        <v>45.503999999999998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163</v>
      </c>
      <c r="AU275" s="261" t="s">
        <v>92</v>
      </c>
      <c r="AV275" s="14" t="s">
        <v>92</v>
      </c>
      <c r="AW275" s="14" t="s">
        <v>36</v>
      </c>
      <c r="AX275" s="14" t="s">
        <v>83</v>
      </c>
      <c r="AY275" s="261" t="s">
        <v>153</v>
      </c>
    </row>
    <row r="276" s="15" customFormat="1">
      <c r="A276" s="15"/>
      <c r="B276" s="262"/>
      <c r="C276" s="263"/>
      <c r="D276" s="242" t="s">
        <v>163</v>
      </c>
      <c r="E276" s="264" t="s">
        <v>1</v>
      </c>
      <c r="F276" s="265" t="s">
        <v>167</v>
      </c>
      <c r="G276" s="263"/>
      <c r="H276" s="266">
        <v>45.503999999999998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2" t="s">
        <v>163</v>
      </c>
      <c r="AU276" s="272" t="s">
        <v>92</v>
      </c>
      <c r="AV276" s="15" t="s">
        <v>161</v>
      </c>
      <c r="AW276" s="15" t="s">
        <v>36</v>
      </c>
      <c r="AX276" s="15" t="s">
        <v>90</v>
      </c>
      <c r="AY276" s="272" t="s">
        <v>153</v>
      </c>
    </row>
    <row r="277" s="2" customFormat="1" ht="33" customHeight="1">
      <c r="A277" s="39"/>
      <c r="B277" s="40"/>
      <c r="C277" s="227" t="s">
        <v>341</v>
      </c>
      <c r="D277" s="227" t="s">
        <v>156</v>
      </c>
      <c r="E277" s="228" t="s">
        <v>540</v>
      </c>
      <c r="F277" s="229" t="s">
        <v>541</v>
      </c>
      <c r="G277" s="230" t="s">
        <v>159</v>
      </c>
      <c r="H277" s="231">
        <v>7.0499999999999998</v>
      </c>
      <c r="I277" s="232"/>
      <c r="J277" s="233">
        <f>ROUND(I277*H277,2)</f>
        <v>0</v>
      </c>
      <c r="K277" s="229" t="s">
        <v>160</v>
      </c>
      <c r="L277" s="45"/>
      <c r="M277" s="234" t="s">
        <v>1</v>
      </c>
      <c r="N277" s="235" t="s">
        <v>48</v>
      </c>
      <c r="O277" s="92"/>
      <c r="P277" s="236">
        <f>O277*H277</f>
        <v>0</v>
      </c>
      <c r="Q277" s="236">
        <v>0.012880000000000001</v>
      </c>
      <c r="R277" s="236">
        <f>Q277*H277</f>
        <v>0.09080400000000001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244</v>
      </c>
      <c r="AT277" s="238" t="s">
        <v>156</v>
      </c>
      <c r="AU277" s="238" t="s">
        <v>92</v>
      </c>
      <c r="AY277" s="18" t="s">
        <v>153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90</v>
      </c>
      <c r="BK277" s="239">
        <f>ROUND(I277*H277,2)</f>
        <v>0</v>
      </c>
      <c r="BL277" s="18" t="s">
        <v>244</v>
      </c>
      <c r="BM277" s="238" t="s">
        <v>542</v>
      </c>
    </row>
    <row r="278" s="13" customFormat="1">
      <c r="A278" s="13"/>
      <c r="B278" s="240"/>
      <c r="C278" s="241"/>
      <c r="D278" s="242" t="s">
        <v>163</v>
      </c>
      <c r="E278" s="243" t="s">
        <v>1</v>
      </c>
      <c r="F278" s="244" t="s">
        <v>543</v>
      </c>
      <c r="G278" s="241"/>
      <c r="H278" s="243" t="s">
        <v>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163</v>
      </c>
      <c r="AU278" s="250" t="s">
        <v>92</v>
      </c>
      <c r="AV278" s="13" t="s">
        <v>90</v>
      </c>
      <c r="AW278" s="13" t="s">
        <v>36</v>
      </c>
      <c r="AX278" s="13" t="s">
        <v>83</v>
      </c>
      <c r="AY278" s="250" t="s">
        <v>153</v>
      </c>
    </row>
    <row r="279" s="13" customFormat="1">
      <c r="A279" s="13"/>
      <c r="B279" s="240"/>
      <c r="C279" s="241"/>
      <c r="D279" s="242" t="s">
        <v>163</v>
      </c>
      <c r="E279" s="243" t="s">
        <v>1</v>
      </c>
      <c r="F279" s="244" t="s">
        <v>165</v>
      </c>
      <c r="G279" s="241"/>
      <c r="H279" s="243" t="s">
        <v>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163</v>
      </c>
      <c r="AU279" s="250" t="s">
        <v>92</v>
      </c>
      <c r="AV279" s="13" t="s">
        <v>90</v>
      </c>
      <c r="AW279" s="13" t="s">
        <v>36</v>
      </c>
      <c r="AX279" s="13" t="s">
        <v>83</v>
      </c>
      <c r="AY279" s="250" t="s">
        <v>153</v>
      </c>
    </row>
    <row r="280" s="14" customFormat="1">
      <c r="A280" s="14"/>
      <c r="B280" s="251"/>
      <c r="C280" s="252"/>
      <c r="D280" s="242" t="s">
        <v>163</v>
      </c>
      <c r="E280" s="253" t="s">
        <v>1</v>
      </c>
      <c r="F280" s="254" t="s">
        <v>544</v>
      </c>
      <c r="G280" s="252"/>
      <c r="H280" s="255">
        <v>7.0499999999999998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163</v>
      </c>
      <c r="AU280" s="261" t="s">
        <v>92</v>
      </c>
      <c r="AV280" s="14" t="s">
        <v>92</v>
      </c>
      <c r="AW280" s="14" t="s">
        <v>36</v>
      </c>
      <c r="AX280" s="14" t="s">
        <v>83</v>
      </c>
      <c r="AY280" s="261" t="s">
        <v>153</v>
      </c>
    </row>
    <row r="281" s="15" customFormat="1">
      <c r="A281" s="15"/>
      <c r="B281" s="262"/>
      <c r="C281" s="263"/>
      <c r="D281" s="242" t="s">
        <v>163</v>
      </c>
      <c r="E281" s="264" t="s">
        <v>1</v>
      </c>
      <c r="F281" s="265" t="s">
        <v>167</v>
      </c>
      <c r="G281" s="263"/>
      <c r="H281" s="266">
        <v>7.0499999999999998</v>
      </c>
      <c r="I281" s="267"/>
      <c r="J281" s="263"/>
      <c r="K281" s="263"/>
      <c r="L281" s="268"/>
      <c r="M281" s="269"/>
      <c r="N281" s="270"/>
      <c r="O281" s="270"/>
      <c r="P281" s="270"/>
      <c r="Q281" s="270"/>
      <c r="R281" s="270"/>
      <c r="S281" s="270"/>
      <c r="T281" s="27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2" t="s">
        <v>163</v>
      </c>
      <c r="AU281" s="272" t="s">
        <v>92</v>
      </c>
      <c r="AV281" s="15" t="s">
        <v>161</v>
      </c>
      <c r="AW281" s="15" t="s">
        <v>36</v>
      </c>
      <c r="AX281" s="15" t="s">
        <v>90</v>
      </c>
      <c r="AY281" s="272" t="s">
        <v>153</v>
      </c>
    </row>
    <row r="282" s="2" customFormat="1" ht="24.15" customHeight="1">
      <c r="A282" s="39"/>
      <c r="B282" s="40"/>
      <c r="C282" s="227" t="s">
        <v>349</v>
      </c>
      <c r="D282" s="227" t="s">
        <v>156</v>
      </c>
      <c r="E282" s="228" t="s">
        <v>545</v>
      </c>
      <c r="F282" s="229" t="s">
        <v>546</v>
      </c>
      <c r="G282" s="230" t="s">
        <v>159</v>
      </c>
      <c r="H282" s="231">
        <v>10.933</v>
      </c>
      <c r="I282" s="232"/>
      <c r="J282" s="233">
        <f>ROUND(I282*H282,2)</f>
        <v>0</v>
      </c>
      <c r="K282" s="229" t="s">
        <v>160</v>
      </c>
      <c r="L282" s="45"/>
      <c r="M282" s="234" t="s">
        <v>1</v>
      </c>
      <c r="N282" s="235" t="s">
        <v>48</v>
      </c>
      <c r="O282" s="92"/>
      <c r="P282" s="236">
        <f>O282*H282</f>
        <v>0</v>
      </c>
      <c r="Q282" s="236">
        <v>0.013860000000000001</v>
      </c>
      <c r="R282" s="236">
        <f>Q282*H282</f>
        <v>0.15153137999999999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244</v>
      </c>
      <c r="AT282" s="238" t="s">
        <v>156</v>
      </c>
      <c r="AU282" s="238" t="s">
        <v>92</v>
      </c>
      <c r="AY282" s="18" t="s">
        <v>153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90</v>
      </c>
      <c r="BK282" s="239">
        <f>ROUND(I282*H282,2)</f>
        <v>0</v>
      </c>
      <c r="BL282" s="18" t="s">
        <v>244</v>
      </c>
      <c r="BM282" s="238" t="s">
        <v>547</v>
      </c>
    </row>
    <row r="283" s="13" customFormat="1">
      <c r="A283" s="13"/>
      <c r="B283" s="240"/>
      <c r="C283" s="241"/>
      <c r="D283" s="242" t="s">
        <v>163</v>
      </c>
      <c r="E283" s="243" t="s">
        <v>1</v>
      </c>
      <c r="F283" s="244" t="s">
        <v>548</v>
      </c>
      <c r="G283" s="241"/>
      <c r="H283" s="243" t="s">
        <v>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163</v>
      </c>
      <c r="AU283" s="250" t="s">
        <v>92</v>
      </c>
      <c r="AV283" s="13" t="s">
        <v>90</v>
      </c>
      <c r="AW283" s="13" t="s">
        <v>36</v>
      </c>
      <c r="AX283" s="13" t="s">
        <v>83</v>
      </c>
      <c r="AY283" s="250" t="s">
        <v>153</v>
      </c>
    </row>
    <row r="284" s="13" customFormat="1">
      <c r="A284" s="13"/>
      <c r="B284" s="240"/>
      <c r="C284" s="241"/>
      <c r="D284" s="242" t="s">
        <v>163</v>
      </c>
      <c r="E284" s="243" t="s">
        <v>1</v>
      </c>
      <c r="F284" s="244" t="s">
        <v>549</v>
      </c>
      <c r="G284" s="241"/>
      <c r="H284" s="243" t="s">
        <v>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163</v>
      </c>
      <c r="AU284" s="250" t="s">
        <v>92</v>
      </c>
      <c r="AV284" s="13" t="s">
        <v>90</v>
      </c>
      <c r="AW284" s="13" t="s">
        <v>36</v>
      </c>
      <c r="AX284" s="13" t="s">
        <v>83</v>
      </c>
      <c r="AY284" s="250" t="s">
        <v>153</v>
      </c>
    </row>
    <row r="285" s="14" customFormat="1">
      <c r="A285" s="14"/>
      <c r="B285" s="251"/>
      <c r="C285" s="252"/>
      <c r="D285" s="242" t="s">
        <v>163</v>
      </c>
      <c r="E285" s="253" t="s">
        <v>1</v>
      </c>
      <c r="F285" s="254" t="s">
        <v>550</v>
      </c>
      <c r="G285" s="252"/>
      <c r="H285" s="255">
        <v>10.933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163</v>
      </c>
      <c r="AU285" s="261" t="s">
        <v>92</v>
      </c>
      <c r="AV285" s="14" t="s">
        <v>92</v>
      </c>
      <c r="AW285" s="14" t="s">
        <v>36</v>
      </c>
      <c r="AX285" s="14" t="s">
        <v>83</v>
      </c>
      <c r="AY285" s="261" t="s">
        <v>153</v>
      </c>
    </row>
    <row r="286" s="15" customFormat="1">
      <c r="A286" s="15"/>
      <c r="B286" s="262"/>
      <c r="C286" s="263"/>
      <c r="D286" s="242" t="s">
        <v>163</v>
      </c>
      <c r="E286" s="264" t="s">
        <v>1</v>
      </c>
      <c r="F286" s="265" t="s">
        <v>167</v>
      </c>
      <c r="G286" s="263"/>
      <c r="H286" s="266">
        <v>10.933</v>
      </c>
      <c r="I286" s="267"/>
      <c r="J286" s="263"/>
      <c r="K286" s="263"/>
      <c r="L286" s="268"/>
      <c r="M286" s="269"/>
      <c r="N286" s="270"/>
      <c r="O286" s="270"/>
      <c r="P286" s="270"/>
      <c r="Q286" s="270"/>
      <c r="R286" s="270"/>
      <c r="S286" s="270"/>
      <c r="T286" s="27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2" t="s">
        <v>163</v>
      </c>
      <c r="AU286" s="272" t="s">
        <v>92</v>
      </c>
      <c r="AV286" s="15" t="s">
        <v>161</v>
      </c>
      <c r="AW286" s="15" t="s">
        <v>36</v>
      </c>
      <c r="AX286" s="15" t="s">
        <v>90</v>
      </c>
      <c r="AY286" s="272" t="s">
        <v>153</v>
      </c>
    </row>
    <row r="287" s="2" customFormat="1" ht="16.5" customHeight="1">
      <c r="A287" s="39"/>
      <c r="B287" s="40"/>
      <c r="C287" s="227" t="s">
        <v>357</v>
      </c>
      <c r="D287" s="227" t="s">
        <v>156</v>
      </c>
      <c r="E287" s="228" t="s">
        <v>551</v>
      </c>
      <c r="F287" s="229" t="s">
        <v>552</v>
      </c>
      <c r="G287" s="230" t="s">
        <v>159</v>
      </c>
      <c r="H287" s="231">
        <v>10.933</v>
      </c>
      <c r="I287" s="232"/>
      <c r="J287" s="233">
        <f>ROUND(I287*H287,2)</f>
        <v>0</v>
      </c>
      <c r="K287" s="229" t="s">
        <v>160</v>
      </c>
      <c r="L287" s="45"/>
      <c r="M287" s="234" t="s">
        <v>1</v>
      </c>
      <c r="N287" s="235" t="s">
        <v>48</v>
      </c>
      <c r="O287" s="92"/>
      <c r="P287" s="236">
        <f>O287*H287</f>
        <v>0</v>
      </c>
      <c r="Q287" s="236">
        <v>0.00010000000000000001</v>
      </c>
      <c r="R287" s="236">
        <f>Q287*H287</f>
        <v>0.0010933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244</v>
      </c>
      <c r="AT287" s="238" t="s">
        <v>156</v>
      </c>
      <c r="AU287" s="238" t="s">
        <v>92</v>
      </c>
      <c r="AY287" s="18" t="s">
        <v>153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90</v>
      </c>
      <c r="BK287" s="239">
        <f>ROUND(I287*H287,2)</f>
        <v>0</v>
      </c>
      <c r="BL287" s="18" t="s">
        <v>244</v>
      </c>
      <c r="BM287" s="238" t="s">
        <v>553</v>
      </c>
    </row>
    <row r="288" s="2" customFormat="1" ht="21.75" customHeight="1">
      <c r="A288" s="39"/>
      <c r="B288" s="40"/>
      <c r="C288" s="227" t="s">
        <v>366</v>
      </c>
      <c r="D288" s="227" t="s">
        <v>156</v>
      </c>
      <c r="E288" s="228" t="s">
        <v>554</v>
      </c>
      <c r="F288" s="229" t="s">
        <v>555</v>
      </c>
      <c r="G288" s="230" t="s">
        <v>299</v>
      </c>
      <c r="H288" s="231">
        <v>3.2000000000000002</v>
      </c>
      <c r="I288" s="232"/>
      <c r="J288" s="233">
        <f>ROUND(I288*H288,2)</f>
        <v>0</v>
      </c>
      <c r="K288" s="229" t="s">
        <v>160</v>
      </c>
      <c r="L288" s="45"/>
      <c r="M288" s="234" t="s">
        <v>1</v>
      </c>
      <c r="N288" s="235" t="s">
        <v>48</v>
      </c>
      <c r="O288" s="92"/>
      <c r="P288" s="236">
        <f>O288*H288</f>
        <v>0</v>
      </c>
      <c r="Q288" s="236">
        <v>0.0051500000000000001</v>
      </c>
      <c r="R288" s="236">
        <f>Q288*H288</f>
        <v>0.016480000000000002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244</v>
      </c>
      <c r="AT288" s="238" t="s">
        <v>156</v>
      </c>
      <c r="AU288" s="238" t="s">
        <v>92</v>
      </c>
      <c r="AY288" s="18" t="s">
        <v>153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90</v>
      </c>
      <c r="BK288" s="239">
        <f>ROUND(I288*H288,2)</f>
        <v>0</v>
      </c>
      <c r="BL288" s="18" t="s">
        <v>244</v>
      </c>
      <c r="BM288" s="238" t="s">
        <v>556</v>
      </c>
    </row>
    <row r="289" s="13" customFormat="1">
      <c r="A289" s="13"/>
      <c r="B289" s="240"/>
      <c r="C289" s="241"/>
      <c r="D289" s="242" t="s">
        <v>163</v>
      </c>
      <c r="E289" s="243" t="s">
        <v>1</v>
      </c>
      <c r="F289" s="244" t="s">
        <v>557</v>
      </c>
      <c r="G289" s="241"/>
      <c r="H289" s="243" t="s">
        <v>1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163</v>
      </c>
      <c r="AU289" s="250" t="s">
        <v>92</v>
      </c>
      <c r="AV289" s="13" t="s">
        <v>90</v>
      </c>
      <c r="AW289" s="13" t="s">
        <v>36</v>
      </c>
      <c r="AX289" s="13" t="s">
        <v>83</v>
      </c>
      <c r="AY289" s="250" t="s">
        <v>153</v>
      </c>
    </row>
    <row r="290" s="13" customFormat="1">
      <c r="A290" s="13"/>
      <c r="B290" s="240"/>
      <c r="C290" s="241"/>
      <c r="D290" s="242" t="s">
        <v>163</v>
      </c>
      <c r="E290" s="243" t="s">
        <v>1</v>
      </c>
      <c r="F290" s="244" t="s">
        <v>558</v>
      </c>
      <c r="G290" s="241"/>
      <c r="H290" s="243" t="s">
        <v>1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0" t="s">
        <v>163</v>
      </c>
      <c r="AU290" s="250" t="s">
        <v>92</v>
      </c>
      <c r="AV290" s="13" t="s">
        <v>90</v>
      </c>
      <c r="AW290" s="13" t="s">
        <v>36</v>
      </c>
      <c r="AX290" s="13" t="s">
        <v>83</v>
      </c>
      <c r="AY290" s="250" t="s">
        <v>153</v>
      </c>
    </row>
    <row r="291" s="14" customFormat="1">
      <c r="A291" s="14"/>
      <c r="B291" s="251"/>
      <c r="C291" s="252"/>
      <c r="D291" s="242" t="s">
        <v>163</v>
      </c>
      <c r="E291" s="253" t="s">
        <v>1</v>
      </c>
      <c r="F291" s="254" t="s">
        <v>559</v>
      </c>
      <c r="G291" s="252"/>
      <c r="H291" s="255">
        <v>3.2000000000000002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163</v>
      </c>
      <c r="AU291" s="261" t="s">
        <v>92</v>
      </c>
      <c r="AV291" s="14" t="s">
        <v>92</v>
      </c>
      <c r="AW291" s="14" t="s">
        <v>36</v>
      </c>
      <c r="AX291" s="14" t="s">
        <v>83</v>
      </c>
      <c r="AY291" s="261" t="s">
        <v>153</v>
      </c>
    </row>
    <row r="292" s="15" customFormat="1">
      <c r="A292" s="15"/>
      <c r="B292" s="262"/>
      <c r="C292" s="263"/>
      <c r="D292" s="242" t="s">
        <v>163</v>
      </c>
      <c r="E292" s="264" t="s">
        <v>1</v>
      </c>
      <c r="F292" s="265" t="s">
        <v>167</v>
      </c>
      <c r="G292" s="263"/>
      <c r="H292" s="266">
        <v>3.2000000000000002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2" t="s">
        <v>163</v>
      </c>
      <c r="AU292" s="272" t="s">
        <v>92</v>
      </c>
      <c r="AV292" s="15" t="s">
        <v>161</v>
      </c>
      <c r="AW292" s="15" t="s">
        <v>36</v>
      </c>
      <c r="AX292" s="15" t="s">
        <v>90</v>
      </c>
      <c r="AY292" s="272" t="s">
        <v>153</v>
      </c>
    </row>
    <row r="293" s="2" customFormat="1" ht="24.15" customHeight="1">
      <c r="A293" s="39"/>
      <c r="B293" s="40"/>
      <c r="C293" s="227" t="s">
        <v>560</v>
      </c>
      <c r="D293" s="227" t="s">
        <v>156</v>
      </c>
      <c r="E293" s="228" t="s">
        <v>561</v>
      </c>
      <c r="F293" s="229" t="s">
        <v>562</v>
      </c>
      <c r="G293" s="230" t="s">
        <v>230</v>
      </c>
      <c r="H293" s="231">
        <v>2.9209999999999998</v>
      </c>
      <c r="I293" s="232"/>
      <c r="J293" s="233">
        <f>ROUND(I293*H293,2)</f>
        <v>0</v>
      </c>
      <c r="K293" s="229" t="s">
        <v>160</v>
      </c>
      <c r="L293" s="45"/>
      <c r="M293" s="234" t="s">
        <v>1</v>
      </c>
      <c r="N293" s="235" t="s">
        <v>48</v>
      </c>
      <c r="O293" s="92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244</v>
      </c>
      <c r="AT293" s="238" t="s">
        <v>156</v>
      </c>
      <c r="AU293" s="238" t="s">
        <v>92</v>
      </c>
      <c r="AY293" s="18" t="s">
        <v>153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90</v>
      </c>
      <c r="BK293" s="239">
        <f>ROUND(I293*H293,2)</f>
        <v>0</v>
      </c>
      <c r="BL293" s="18" t="s">
        <v>244</v>
      </c>
      <c r="BM293" s="238" t="s">
        <v>563</v>
      </c>
    </row>
    <row r="294" s="12" customFormat="1" ht="22.8" customHeight="1">
      <c r="A294" s="12"/>
      <c r="B294" s="211"/>
      <c r="C294" s="212"/>
      <c r="D294" s="213" t="s">
        <v>82</v>
      </c>
      <c r="E294" s="225" t="s">
        <v>268</v>
      </c>
      <c r="F294" s="225" t="s">
        <v>269</v>
      </c>
      <c r="G294" s="212"/>
      <c r="H294" s="212"/>
      <c r="I294" s="215"/>
      <c r="J294" s="226">
        <f>BK294</f>
        <v>0</v>
      </c>
      <c r="K294" s="212"/>
      <c r="L294" s="217"/>
      <c r="M294" s="218"/>
      <c r="N294" s="219"/>
      <c r="O294" s="219"/>
      <c r="P294" s="220">
        <f>SUM(P295:P309)</f>
        <v>0</v>
      </c>
      <c r="Q294" s="219"/>
      <c r="R294" s="220">
        <f>SUM(R295:R309)</f>
        <v>0</v>
      </c>
      <c r="S294" s="219"/>
      <c r="T294" s="221">
        <f>SUM(T295:T309)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2" t="s">
        <v>92</v>
      </c>
      <c r="AT294" s="223" t="s">
        <v>82</v>
      </c>
      <c r="AU294" s="223" t="s">
        <v>90</v>
      </c>
      <c r="AY294" s="222" t="s">
        <v>153</v>
      </c>
      <c r="BK294" s="224">
        <f>SUM(BK295:BK309)</f>
        <v>0</v>
      </c>
    </row>
    <row r="295" s="2" customFormat="1" ht="33" customHeight="1">
      <c r="A295" s="39"/>
      <c r="B295" s="40"/>
      <c r="C295" s="227" t="s">
        <v>564</v>
      </c>
      <c r="D295" s="227" t="s">
        <v>156</v>
      </c>
      <c r="E295" s="228" t="s">
        <v>565</v>
      </c>
      <c r="F295" s="229" t="s">
        <v>566</v>
      </c>
      <c r="G295" s="230" t="s">
        <v>567</v>
      </c>
      <c r="H295" s="231">
        <v>2</v>
      </c>
      <c r="I295" s="232"/>
      <c r="J295" s="233">
        <f>ROUND(I295*H295,2)</f>
        <v>0</v>
      </c>
      <c r="K295" s="229" t="s">
        <v>1</v>
      </c>
      <c r="L295" s="45"/>
      <c r="M295" s="234" t="s">
        <v>1</v>
      </c>
      <c r="N295" s="235" t="s">
        <v>48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244</v>
      </c>
      <c r="AT295" s="238" t="s">
        <v>156</v>
      </c>
      <c r="AU295" s="238" t="s">
        <v>92</v>
      </c>
      <c r="AY295" s="18" t="s">
        <v>153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90</v>
      </c>
      <c r="BK295" s="239">
        <f>ROUND(I295*H295,2)</f>
        <v>0</v>
      </c>
      <c r="BL295" s="18" t="s">
        <v>244</v>
      </c>
      <c r="BM295" s="238" t="s">
        <v>568</v>
      </c>
    </row>
    <row r="296" s="2" customFormat="1" ht="33" customHeight="1">
      <c r="A296" s="39"/>
      <c r="B296" s="40"/>
      <c r="C296" s="227" t="s">
        <v>569</v>
      </c>
      <c r="D296" s="227" t="s">
        <v>156</v>
      </c>
      <c r="E296" s="228" t="s">
        <v>570</v>
      </c>
      <c r="F296" s="229" t="s">
        <v>571</v>
      </c>
      <c r="G296" s="230" t="s">
        <v>567</v>
      </c>
      <c r="H296" s="231">
        <v>2</v>
      </c>
      <c r="I296" s="232"/>
      <c r="J296" s="233">
        <f>ROUND(I296*H296,2)</f>
        <v>0</v>
      </c>
      <c r="K296" s="229" t="s">
        <v>1</v>
      </c>
      <c r="L296" s="45"/>
      <c r="M296" s="234" t="s">
        <v>1</v>
      </c>
      <c r="N296" s="235" t="s">
        <v>48</v>
      </c>
      <c r="O296" s="92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244</v>
      </c>
      <c r="AT296" s="238" t="s">
        <v>156</v>
      </c>
      <c r="AU296" s="238" t="s">
        <v>92</v>
      </c>
      <c r="AY296" s="18" t="s">
        <v>153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90</v>
      </c>
      <c r="BK296" s="239">
        <f>ROUND(I296*H296,2)</f>
        <v>0</v>
      </c>
      <c r="BL296" s="18" t="s">
        <v>244</v>
      </c>
      <c r="BM296" s="238" t="s">
        <v>572</v>
      </c>
    </row>
    <row r="297" s="2" customFormat="1" ht="33" customHeight="1">
      <c r="A297" s="39"/>
      <c r="B297" s="40"/>
      <c r="C297" s="227" t="s">
        <v>573</v>
      </c>
      <c r="D297" s="227" t="s">
        <v>156</v>
      </c>
      <c r="E297" s="228" t="s">
        <v>574</v>
      </c>
      <c r="F297" s="229" t="s">
        <v>575</v>
      </c>
      <c r="G297" s="230" t="s">
        <v>567</v>
      </c>
      <c r="H297" s="231">
        <v>1</v>
      </c>
      <c r="I297" s="232"/>
      <c r="J297" s="233">
        <f>ROUND(I297*H297,2)</f>
        <v>0</v>
      </c>
      <c r="K297" s="229" t="s">
        <v>1</v>
      </c>
      <c r="L297" s="45"/>
      <c r="M297" s="234" t="s">
        <v>1</v>
      </c>
      <c r="N297" s="235" t="s">
        <v>48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244</v>
      </c>
      <c r="AT297" s="238" t="s">
        <v>156</v>
      </c>
      <c r="AU297" s="238" t="s">
        <v>92</v>
      </c>
      <c r="AY297" s="18" t="s">
        <v>153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90</v>
      </c>
      <c r="BK297" s="239">
        <f>ROUND(I297*H297,2)</f>
        <v>0</v>
      </c>
      <c r="BL297" s="18" t="s">
        <v>244</v>
      </c>
      <c r="BM297" s="238" t="s">
        <v>576</v>
      </c>
    </row>
    <row r="298" s="2" customFormat="1" ht="24.15" customHeight="1">
      <c r="A298" s="39"/>
      <c r="B298" s="40"/>
      <c r="C298" s="227" t="s">
        <v>577</v>
      </c>
      <c r="D298" s="227" t="s">
        <v>156</v>
      </c>
      <c r="E298" s="228" t="s">
        <v>578</v>
      </c>
      <c r="F298" s="229" t="s">
        <v>579</v>
      </c>
      <c r="G298" s="230" t="s">
        <v>567</v>
      </c>
      <c r="H298" s="231">
        <v>6</v>
      </c>
      <c r="I298" s="232"/>
      <c r="J298" s="233">
        <f>ROUND(I298*H298,2)</f>
        <v>0</v>
      </c>
      <c r="K298" s="229" t="s">
        <v>1</v>
      </c>
      <c r="L298" s="45"/>
      <c r="M298" s="234" t="s">
        <v>1</v>
      </c>
      <c r="N298" s="235" t="s">
        <v>48</v>
      </c>
      <c r="O298" s="92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244</v>
      </c>
      <c r="AT298" s="238" t="s">
        <v>156</v>
      </c>
      <c r="AU298" s="238" t="s">
        <v>92</v>
      </c>
      <c r="AY298" s="18" t="s">
        <v>153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90</v>
      </c>
      <c r="BK298" s="239">
        <f>ROUND(I298*H298,2)</f>
        <v>0</v>
      </c>
      <c r="BL298" s="18" t="s">
        <v>244</v>
      </c>
      <c r="BM298" s="238" t="s">
        <v>580</v>
      </c>
    </row>
    <row r="299" s="2" customFormat="1" ht="24.15" customHeight="1">
      <c r="A299" s="39"/>
      <c r="B299" s="40"/>
      <c r="C299" s="227" t="s">
        <v>581</v>
      </c>
      <c r="D299" s="227" t="s">
        <v>156</v>
      </c>
      <c r="E299" s="228" t="s">
        <v>582</v>
      </c>
      <c r="F299" s="229" t="s">
        <v>583</v>
      </c>
      <c r="G299" s="230" t="s">
        <v>567</v>
      </c>
      <c r="H299" s="231">
        <v>1</v>
      </c>
      <c r="I299" s="232"/>
      <c r="J299" s="233">
        <f>ROUND(I299*H299,2)</f>
        <v>0</v>
      </c>
      <c r="K299" s="229" t="s">
        <v>1</v>
      </c>
      <c r="L299" s="45"/>
      <c r="M299" s="234" t="s">
        <v>1</v>
      </c>
      <c r="N299" s="235" t="s">
        <v>48</v>
      </c>
      <c r="O299" s="92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244</v>
      </c>
      <c r="AT299" s="238" t="s">
        <v>156</v>
      </c>
      <c r="AU299" s="238" t="s">
        <v>92</v>
      </c>
      <c r="AY299" s="18" t="s">
        <v>153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90</v>
      </c>
      <c r="BK299" s="239">
        <f>ROUND(I299*H299,2)</f>
        <v>0</v>
      </c>
      <c r="BL299" s="18" t="s">
        <v>244</v>
      </c>
      <c r="BM299" s="238" t="s">
        <v>584</v>
      </c>
    </row>
    <row r="300" s="2" customFormat="1" ht="33" customHeight="1">
      <c r="A300" s="39"/>
      <c r="B300" s="40"/>
      <c r="C300" s="227" t="s">
        <v>585</v>
      </c>
      <c r="D300" s="227" t="s">
        <v>156</v>
      </c>
      <c r="E300" s="228" t="s">
        <v>586</v>
      </c>
      <c r="F300" s="229" t="s">
        <v>587</v>
      </c>
      <c r="G300" s="230" t="s">
        <v>567</v>
      </c>
      <c r="H300" s="231">
        <v>2</v>
      </c>
      <c r="I300" s="232"/>
      <c r="J300" s="233">
        <f>ROUND(I300*H300,2)</f>
        <v>0</v>
      </c>
      <c r="K300" s="229" t="s">
        <v>1</v>
      </c>
      <c r="L300" s="45"/>
      <c r="M300" s="234" t="s">
        <v>1</v>
      </c>
      <c r="N300" s="235" t="s">
        <v>48</v>
      </c>
      <c r="O300" s="92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8" t="s">
        <v>244</v>
      </c>
      <c r="AT300" s="238" t="s">
        <v>156</v>
      </c>
      <c r="AU300" s="238" t="s">
        <v>92</v>
      </c>
      <c r="AY300" s="18" t="s">
        <v>153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8" t="s">
        <v>90</v>
      </c>
      <c r="BK300" s="239">
        <f>ROUND(I300*H300,2)</f>
        <v>0</v>
      </c>
      <c r="BL300" s="18" t="s">
        <v>244</v>
      </c>
      <c r="BM300" s="238" t="s">
        <v>588</v>
      </c>
    </row>
    <row r="301" s="2" customFormat="1" ht="33" customHeight="1">
      <c r="A301" s="39"/>
      <c r="B301" s="40"/>
      <c r="C301" s="227" t="s">
        <v>589</v>
      </c>
      <c r="D301" s="227" t="s">
        <v>156</v>
      </c>
      <c r="E301" s="228" t="s">
        <v>590</v>
      </c>
      <c r="F301" s="229" t="s">
        <v>591</v>
      </c>
      <c r="G301" s="230" t="s">
        <v>567</v>
      </c>
      <c r="H301" s="231">
        <v>1</v>
      </c>
      <c r="I301" s="232"/>
      <c r="J301" s="233">
        <f>ROUND(I301*H301,2)</f>
        <v>0</v>
      </c>
      <c r="K301" s="229" t="s">
        <v>1</v>
      </c>
      <c r="L301" s="45"/>
      <c r="M301" s="234" t="s">
        <v>1</v>
      </c>
      <c r="N301" s="235" t="s">
        <v>48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244</v>
      </c>
      <c r="AT301" s="238" t="s">
        <v>156</v>
      </c>
      <c r="AU301" s="238" t="s">
        <v>92</v>
      </c>
      <c r="AY301" s="18" t="s">
        <v>153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90</v>
      </c>
      <c r="BK301" s="239">
        <f>ROUND(I301*H301,2)</f>
        <v>0</v>
      </c>
      <c r="BL301" s="18" t="s">
        <v>244</v>
      </c>
      <c r="BM301" s="238" t="s">
        <v>592</v>
      </c>
    </row>
    <row r="302" s="2" customFormat="1" ht="33" customHeight="1">
      <c r="A302" s="39"/>
      <c r="B302" s="40"/>
      <c r="C302" s="227" t="s">
        <v>593</v>
      </c>
      <c r="D302" s="227" t="s">
        <v>156</v>
      </c>
      <c r="E302" s="228" t="s">
        <v>594</v>
      </c>
      <c r="F302" s="229" t="s">
        <v>595</v>
      </c>
      <c r="G302" s="230" t="s">
        <v>567</v>
      </c>
      <c r="H302" s="231">
        <v>2</v>
      </c>
      <c r="I302" s="232"/>
      <c r="J302" s="233">
        <f>ROUND(I302*H302,2)</f>
        <v>0</v>
      </c>
      <c r="K302" s="229" t="s">
        <v>1</v>
      </c>
      <c r="L302" s="45"/>
      <c r="M302" s="234" t="s">
        <v>1</v>
      </c>
      <c r="N302" s="235" t="s">
        <v>48</v>
      </c>
      <c r="O302" s="92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244</v>
      </c>
      <c r="AT302" s="238" t="s">
        <v>156</v>
      </c>
      <c r="AU302" s="238" t="s">
        <v>92</v>
      </c>
      <c r="AY302" s="18" t="s">
        <v>153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90</v>
      </c>
      <c r="BK302" s="239">
        <f>ROUND(I302*H302,2)</f>
        <v>0</v>
      </c>
      <c r="BL302" s="18" t="s">
        <v>244</v>
      </c>
      <c r="BM302" s="238" t="s">
        <v>596</v>
      </c>
    </row>
    <row r="303" s="2" customFormat="1" ht="24.15" customHeight="1">
      <c r="A303" s="39"/>
      <c r="B303" s="40"/>
      <c r="C303" s="227" t="s">
        <v>597</v>
      </c>
      <c r="D303" s="227" t="s">
        <v>156</v>
      </c>
      <c r="E303" s="228" t="s">
        <v>598</v>
      </c>
      <c r="F303" s="229" t="s">
        <v>599</v>
      </c>
      <c r="G303" s="230" t="s">
        <v>567</v>
      </c>
      <c r="H303" s="231">
        <v>1</v>
      </c>
      <c r="I303" s="232"/>
      <c r="J303" s="233">
        <f>ROUND(I303*H303,2)</f>
        <v>0</v>
      </c>
      <c r="K303" s="229" t="s">
        <v>1</v>
      </c>
      <c r="L303" s="45"/>
      <c r="M303" s="234" t="s">
        <v>1</v>
      </c>
      <c r="N303" s="235" t="s">
        <v>48</v>
      </c>
      <c r="O303" s="92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244</v>
      </c>
      <c r="AT303" s="238" t="s">
        <v>156</v>
      </c>
      <c r="AU303" s="238" t="s">
        <v>92</v>
      </c>
      <c r="AY303" s="18" t="s">
        <v>153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90</v>
      </c>
      <c r="BK303" s="239">
        <f>ROUND(I303*H303,2)</f>
        <v>0</v>
      </c>
      <c r="BL303" s="18" t="s">
        <v>244</v>
      </c>
      <c r="BM303" s="238" t="s">
        <v>600</v>
      </c>
    </row>
    <row r="304" s="2" customFormat="1" ht="24.15" customHeight="1">
      <c r="A304" s="39"/>
      <c r="B304" s="40"/>
      <c r="C304" s="227" t="s">
        <v>601</v>
      </c>
      <c r="D304" s="227" t="s">
        <v>156</v>
      </c>
      <c r="E304" s="228" t="s">
        <v>602</v>
      </c>
      <c r="F304" s="229" t="s">
        <v>603</v>
      </c>
      <c r="G304" s="230" t="s">
        <v>567</v>
      </c>
      <c r="H304" s="231">
        <v>1</v>
      </c>
      <c r="I304" s="232"/>
      <c r="J304" s="233">
        <f>ROUND(I304*H304,2)</f>
        <v>0</v>
      </c>
      <c r="K304" s="229" t="s">
        <v>1</v>
      </c>
      <c r="L304" s="45"/>
      <c r="M304" s="234" t="s">
        <v>1</v>
      </c>
      <c r="N304" s="235" t="s">
        <v>48</v>
      </c>
      <c r="O304" s="92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244</v>
      </c>
      <c r="AT304" s="238" t="s">
        <v>156</v>
      </c>
      <c r="AU304" s="238" t="s">
        <v>92</v>
      </c>
      <c r="AY304" s="18" t="s">
        <v>153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90</v>
      </c>
      <c r="BK304" s="239">
        <f>ROUND(I304*H304,2)</f>
        <v>0</v>
      </c>
      <c r="BL304" s="18" t="s">
        <v>244</v>
      </c>
      <c r="BM304" s="238" t="s">
        <v>604</v>
      </c>
    </row>
    <row r="305" s="2" customFormat="1" ht="24.15" customHeight="1">
      <c r="A305" s="39"/>
      <c r="B305" s="40"/>
      <c r="C305" s="227" t="s">
        <v>605</v>
      </c>
      <c r="D305" s="227" t="s">
        <v>156</v>
      </c>
      <c r="E305" s="228" t="s">
        <v>606</v>
      </c>
      <c r="F305" s="229" t="s">
        <v>607</v>
      </c>
      <c r="G305" s="230" t="s">
        <v>567</v>
      </c>
      <c r="H305" s="231">
        <v>1</v>
      </c>
      <c r="I305" s="232"/>
      <c r="J305" s="233">
        <f>ROUND(I305*H305,2)</f>
        <v>0</v>
      </c>
      <c r="K305" s="229" t="s">
        <v>1</v>
      </c>
      <c r="L305" s="45"/>
      <c r="M305" s="234" t="s">
        <v>1</v>
      </c>
      <c r="N305" s="235" t="s">
        <v>48</v>
      </c>
      <c r="O305" s="92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244</v>
      </c>
      <c r="AT305" s="238" t="s">
        <v>156</v>
      </c>
      <c r="AU305" s="238" t="s">
        <v>92</v>
      </c>
      <c r="AY305" s="18" t="s">
        <v>153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90</v>
      </c>
      <c r="BK305" s="239">
        <f>ROUND(I305*H305,2)</f>
        <v>0</v>
      </c>
      <c r="BL305" s="18" t="s">
        <v>244</v>
      </c>
      <c r="BM305" s="238" t="s">
        <v>608</v>
      </c>
    </row>
    <row r="306" s="2" customFormat="1" ht="24.15" customHeight="1">
      <c r="A306" s="39"/>
      <c r="B306" s="40"/>
      <c r="C306" s="227" t="s">
        <v>609</v>
      </c>
      <c r="D306" s="227" t="s">
        <v>156</v>
      </c>
      <c r="E306" s="228" t="s">
        <v>610</v>
      </c>
      <c r="F306" s="229" t="s">
        <v>611</v>
      </c>
      <c r="G306" s="230" t="s">
        <v>567</v>
      </c>
      <c r="H306" s="231">
        <v>1</v>
      </c>
      <c r="I306" s="232"/>
      <c r="J306" s="233">
        <f>ROUND(I306*H306,2)</f>
        <v>0</v>
      </c>
      <c r="K306" s="229" t="s">
        <v>1</v>
      </c>
      <c r="L306" s="45"/>
      <c r="M306" s="234" t="s">
        <v>1</v>
      </c>
      <c r="N306" s="235" t="s">
        <v>48</v>
      </c>
      <c r="O306" s="92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8" t="s">
        <v>244</v>
      </c>
      <c r="AT306" s="238" t="s">
        <v>156</v>
      </c>
      <c r="AU306" s="238" t="s">
        <v>92</v>
      </c>
      <c r="AY306" s="18" t="s">
        <v>153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8" t="s">
        <v>90</v>
      </c>
      <c r="BK306" s="239">
        <f>ROUND(I306*H306,2)</f>
        <v>0</v>
      </c>
      <c r="BL306" s="18" t="s">
        <v>244</v>
      </c>
      <c r="BM306" s="238" t="s">
        <v>612</v>
      </c>
    </row>
    <row r="307" s="2" customFormat="1" ht="24.15" customHeight="1">
      <c r="A307" s="39"/>
      <c r="B307" s="40"/>
      <c r="C307" s="227" t="s">
        <v>613</v>
      </c>
      <c r="D307" s="227" t="s">
        <v>156</v>
      </c>
      <c r="E307" s="228" t="s">
        <v>614</v>
      </c>
      <c r="F307" s="229" t="s">
        <v>615</v>
      </c>
      <c r="G307" s="230" t="s">
        <v>567</v>
      </c>
      <c r="H307" s="231">
        <v>1</v>
      </c>
      <c r="I307" s="232"/>
      <c r="J307" s="233">
        <f>ROUND(I307*H307,2)</f>
        <v>0</v>
      </c>
      <c r="K307" s="229" t="s">
        <v>1</v>
      </c>
      <c r="L307" s="45"/>
      <c r="M307" s="234" t="s">
        <v>1</v>
      </c>
      <c r="N307" s="235" t="s">
        <v>48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244</v>
      </c>
      <c r="AT307" s="238" t="s">
        <v>156</v>
      </c>
      <c r="AU307" s="238" t="s">
        <v>92</v>
      </c>
      <c r="AY307" s="18" t="s">
        <v>153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90</v>
      </c>
      <c r="BK307" s="239">
        <f>ROUND(I307*H307,2)</f>
        <v>0</v>
      </c>
      <c r="BL307" s="18" t="s">
        <v>244</v>
      </c>
      <c r="BM307" s="238" t="s">
        <v>616</v>
      </c>
    </row>
    <row r="308" s="2" customFormat="1" ht="24.15" customHeight="1">
      <c r="A308" s="39"/>
      <c r="B308" s="40"/>
      <c r="C308" s="227" t="s">
        <v>617</v>
      </c>
      <c r="D308" s="227" t="s">
        <v>156</v>
      </c>
      <c r="E308" s="228" t="s">
        <v>618</v>
      </c>
      <c r="F308" s="229" t="s">
        <v>619</v>
      </c>
      <c r="G308" s="230" t="s">
        <v>567</v>
      </c>
      <c r="H308" s="231">
        <v>1</v>
      </c>
      <c r="I308" s="232"/>
      <c r="J308" s="233">
        <f>ROUND(I308*H308,2)</f>
        <v>0</v>
      </c>
      <c r="K308" s="229" t="s">
        <v>1</v>
      </c>
      <c r="L308" s="45"/>
      <c r="M308" s="234" t="s">
        <v>1</v>
      </c>
      <c r="N308" s="235" t="s">
        <v>48</v>
      </c>
      <c r="O308" s="92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244</v>
      </c>
      <c r="AT308" s="238" t="s">
        <v>156</v>
      </c>
      <c r="AU308" s="238" t="s">
        <v>92</v>
      </c>
      <c r="AY308" s="18" t="s">
        <v>153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90</v>
      </c>
      <c r="BK308" s="239">
        <f>ROUND(I308*H308,2)</f>
        <v>0</v>
      </c>
      <c r="BL308" s="18" t="s">
        <v>244</v>
      </c>
      <c r="BM308" s="238" t="s">
        <v>620</v>
      </c>
    </row>
    <row r="309" s="2" customFormat="1" ht="24.15" customHeight="1">
      <c r="A309" s="39"/>
      <c r="B309" s="40"/>
      <c r="C309" s="227" t="s">
        <v>621</v>
      </c>
      <c r="D309" s="227" t="s">
        <v>156</v>
      </c>
      <c r="E309" s="228" t="s">
        <v>622</v>
      </c>
      <c r="F309" s="229" t="s">
        <v>623</v>
      </c>
      <c r="G309" s="230" t="s">
        <v>567</v>
      </c>
      <c r="H309" s="231">
        <v>1</v>
      </c>
      <c r="I309" s="232"/>
      <c r="J309" s="233">
        <f>ROUND(I309*H309,2)</f>
        <v>0</v>
      </c>
      <c r="K309" s="229" t="s">
        <v>1</v>
      </c>
      <c r="L309" s="45"/>
      <c r="M309" s="234" t="s">
        <v>1</v>
      </c>
      <c r="N309" s="235" t="s">
        <v>48</v>
      </c>
      <c r="O309" s="92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8" t="s">
        <v>244</v>
      </c>
      <c r="AT309" s="238" t="s">
        <v>156</v>
      </c>
      <c r="AU309" s="238" t="s">
        <v>92</v>
      </c>
      <c r="AY309" s="18" t="s">
        <v>153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8" t="s">
        <v>90</v>
      </c>
      <c r="BK309" s="239">
        <f>ROUND(I309*H309,2)</f>
        <v>0</v>
      </c>
      <c r="BL309" s="18" t="s">
        <v>244</v>
      </c>
      <c r="BM309" s="238" t="s">
        <v>624</v>
      </c>
    </row>
    <row r="310" s="12" customFormat="1" ht="22.8" customHeight="1">
      <c r="A310" s="12"/>
      <c r="B310" s="211"/>
      <c r="C310" s="212"/>
      <c r="D310" s="213" t="s">
        <v>82</v>
      </c>
      <c r="E310" s="225" t="s">
        <v>294</v>
      </c>
      <c r="F310" s="225" t="s">
        <v>295</v>
      </c>
      <c r="G310" s="212"/>
      <c r="H310" s="212"/>
      <c r="I310" s="215"/>
      <c r="J310" s="226">
        <f>BK310</f>
        <v>0</v>
      </c>
      <c r="K310" s="212"/>
      <c r="L310" s="217"/>
      <c r="M310" s="218"/>
      <c r="N310" s="219"/>
      <c r="O310" s="219"/>
      <c r="P310" s="220">
        <f>SUM(P311:P316)</f>
        <v>0</v>
      </c>
      <c r="Q310" s="219"/>
      <c r="R310" s="220">
        <f>SUM(R311:R316)</f>
        <v>0</v>
      </c>
      <c r="S310" s="219"/>
      <c r="T310" s="221">
        <f>SUM(T311:T316)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2" t="s">
        <v>92</v>
      </c>
      <c r="AT310" s="223" t="s">
        <v>82</v>
      </c>
      <c r="AU310" s="223" t="s">
        <v>90</v>
      </c>
      <c r="AY310" s="222" t="s">
        <v>153</v>
      </c>
      <c r="BK310" s="224">
        <f>SUM(BK311:BK316)</f>
        <v>0</v>
      </c>
    </row>
    <row r="311" s="2" customFormat="1" ht="24.15" customHeight="1">
      <c r="A311" s="39"/>
      <c r="B311" s="40"/>
      <c r="C311" s="227" t="s">
        <v>625</v>
      </c>
      <c r="D311" s="227" t="s">
        <v>156</v>
      </c>
      <c r="E311" s="228" t="s">
        <v>626</v>
      </c>
      <c r="F311" s="229" t="s">
        <v>627</v>
      </c>
      <c r="G311" s="230" t="s">
        <v>567</v>
      </c>
      <c r="H311" s="231">
        <v>1</v>
      </c>
      <c r="I311" s="232"/>
      <c r="J311" s="233">
        <f>ROUND(I311*H311,2)</f>
        <v>0</v>
      </c>
      <c r="K311" s="229" t="s">
        <v>1</v>
      </c>
      <c r="L311" s="45"/>
      <c r="M311" s="234" t="s">
        <v>1</v>
      </c>
      <c r="N311" s="235" t="s">
        <v>48</v>
      </c>
      <c r="O311" s="92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8" t="s">
        <v>244</v>
      </c>
      <c r="AT311" s="238" t="s">
        <v>156</v>
      </c>
      <c r="AU311" s="238" t="s">
        <v>92</v>
      </c>
      <c r="AY311" s="18" t="s">
        <v>153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8" t="s">
        <v>90</v>
      </c>
      <c r="BK311" s="239">
        <f>ROUND(I311*H311,2)</f>
        <v>0</v>
      </c>
      <c r="BL311" s="18" t="s">
        <v>244</v>
      </c>
      <c r="BM311" s="238" t="s">
        <v>628</v>
      </c>
    </row>
    <row r="312" s="2" customFormat="1" ht="24.15" customHeight="1">
      <c r="A312" s="39"/>
      <c r="B312" s="40"/>
      <c r="C312" s="227" t="s">
        <v>629</v>
      </c>
      <c r="D312" s="227" t="s">
        <v>156</v>
      </c>
      <c r="E312" s="228" t="s">
        <v>630</v>
      </c>
      <c r="F312" s="229" t="s">
        <v>631</v>
      </c>
      <c r="G312" s="230" t="s">
        <v>567</v>
      </c>
      <c r="H312" s="231">
        <v>1</v>
      </c>
      <c r="I312" s="232"/>
      <c r="J312" s="233">
        <f>ROUND(I312*H312,2)</f>
        <v>0</v>
      </c>
      <c r="K312" s="229" t="s">
        <v>1</v>
      </c>
      <c r="L312" s="45"/>
      <c r="M312" s="234" t="s">
        <v>1</v>
      </c>
      <c r="N312" s="235" t="s">
        <v>48</v>
      </c>
      <c r="O312" s="92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8" t="s">
        <v>244</v>
      </c>
      <c r="AT312" s="238" t="s">
        <v>156</v>
      </c>
      <c r="AU312" s="238" t="s">
        <v>92</v>
      </c>
      <c r="AY312" s="18" t="s">
        <v>153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8" t="s">
        <v>90</v>
      </c>
      <c r="BK312" s="239">
        <f>ROUND(I312*H312,2)</f>
        <v>0</v>
      </c>
      <c r="BL312" s="18" t="s">
        <v>244</v>
      </c>
      <c r="BM312" s="238" t="s">
        <v>632</v>
      </c>
    </row>
    <row r="313" s="2" customFormat="1" ht="24.15" customHeight="1">
      <c r="A313" s="39"/>
      <c r="B313" s="40"/>
      <c r="C313" s="227" t="s">
        <v>633</v>
      </c>
      <c r="D313" s="227" t="s">
        <v>156</v>
      </c>
      <c r="E313" s="228" t="s">
        <v>634</v>
      </c>
      <c r="F313" s="229" t="s">
        <v>635</v>
      </c>
      <c r="G313" s="230" t="s">
        <v>567</v>
      </c>
      <c r="H313" s="231">
        <v>1</v>
      </c>
      <c r="I313" s="232"/>
      <c r="J313" s="233">
        <f>ROUND(I313*H313,2)</f>
        <v>0</v>
      </c>
      <c r="K313" s="229" t="s">
        <v>1</v>
      </c>
      <c r="L313" s="45"/>
      <c r="M313" s="234" t="s">
        <v>1</v>
      </c>
      <c r="N313" s="235" t="s">
        <v>48</v>
      </c>
      <c r="O313" s="92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244</v>
      </c>
      <c r="AT313" s="238" t="s">
        <v>156</v>
      </c>
      <c r="AU313" s="238" t="s">
        <v>92</v>
      </c>
      <c r="AY313" s="18" t="s">
        <v>153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90</v>
      </c>
      <c r="BK313" s="239">
        <f>ROUND(I313*H313,2)</f>
        <v>0</v>
      </c>
      <c r="BL313" s="18" t="s">
        <v>244</v>
      </c>
      <c r="BM313" s="238" t="s">
        <v>636</v>
      </c>
    </row>
    <row r="314" s="2" customFormat="1" ht="24.15" customHeight="1">
      <c r="A314" s="39"/>
      <c r="B314" s="40"/>
      <c r="C314" s="227" t="s">
        <v>637</v>
      </c>
      <c r="D314" s="227" t="s">
        <v>156</v>
      </c>
      <c r="E314" s="228" t="s">
        <v>638</v>
      </c>
      <c r="F314" s="229" t="s">
        <v>639</v>
      </c>
      <c r="G314" s="230" t="s">
        <v>567</v>
      </c>
      <c r="H314" s="231">
        <v>1</v>
      </c>
      <c r="I314" s="232"/>
      <c r="J314" s="233">
        <f>ROUND(I314*H314,2)</f>
        <v>0</v>
      </c>
      <c r="K314" s="229" t="s">
        <v>1</v>
      </c>
      <c r="L314" s="45"/>
      <c r="M314" s="234" t="s">
        <v>1</v>
      </c>
      <c r="N314" s="235" t="s">
        <v>48</v>
      </c>
      <c r="O314" s="92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244</v>
      </c>
      <c r="AT314" s="238" t="s">
        <v>156</v>
      </c>
      <c r="AU314" s="238" t="s">
        <v>92</v>
      </c>
      <c r="AY314" s="18" t="s">
        <v>153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90</v>
      </c>
      <c r="BK314" s="239">
        <f>ROUND(I314*H314,2)</f>
        <v>0</v>
      </c>
      <c r="BL314" s="18" t="s">
        <v>244</v>
      </c>
      <c r="BM314" s="238" t="s">
        <v>640</v>
      </c>
    </row>
    <row r="315" s="2" customFormat="1" ht="24.15" customHeight="1">
      <c r="A315" s="39"/>
      <c r="B315" s="40"/>
      <c r="C315" s="227" t="s">
        <v>641</v>
      </c>
      <c r="D315" s="227" t="s">
        <v>156</v>
      </c>
      <c r="E315" s="228" t="s">
        <v>642</v>
      </c>
      <c r="F315" s="229" t="s">
        <v>643</v>
      </c>
      <c r="G315" s="230" t="s">
        <v>567</v>
      </c>
      <c r="H315" s="231">
        <v>30</v>
      </c>
      <c r="I315" s="232"/>
      <c r="J315" s="233">
        <f>ROUND(I315*H315,2)</f>
        <v>0</v>
      </c>
      <c r="K315" s="229" t="s">
        <v>1</v>
      </c>
      <c r="L315" s="45"/>
      <c r="M315" s="234" t="s">
        <v>1</v>
      </c>
      <c r="N315" s="235" t="s">
        <v>48</v>
      </c>
      <c r="O315" s="92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8" t="s">
        <v>244</v>
      </c>
      <c r="AT315" s="238" t="s">
        <v>156</v>
      </c>
      <c r="AU315" s="238" t="s">
        <v>92</v>
      </c>
      <c r="AY315" s="18" t="s">
        <v>153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8" t="s">
        <v>90</v>
      </c>
      <c r="BK315" s="239">
        <f>ROUND(I315*H315,2)</f>
        <v>0</v>
      </c>
      <c r="BL315" s="18" t="s">
        <v>244</v>
      </c>
      <c r="BM315" s="238" t="s">
        <v>644</v>
      </c>
    </row>
    <row r="316" s="2" customFormat="1" ht="33" customHeight="1">
      <c r="A316" s="39"/>
      <c r="B316" s="40"/>
      <c r="C316" s="227" t="s">
        <v>645</v>
      </c>
      <c r="D316" s="227" t="s">
        <v>156</v>
      </c>
      <c r="E316" s="228" t="s">
        <v>646</v>
      </c>
      <c r="F316" s="229" t="s">
        <v>647</v>
      </c>
      <c r="G316" s="230" t="s">
        <v>567</v>
      </c>
      <c r="H316" s="231">
        <v>10</v>
      </c>
      <c r="I316" s="232"/>
      <c r="J316" s="233">
        <f>ROUND(I316*H316,2)</f>
        <v>0</v>
      </c>
      <c r="K316" s="229" t="s">
        <v>1</v>
      </c>
      <c r="L316" s="45"/>
      <c r="M316" s="234" t="s">
        <v>1</v>
      </c>
      <c r="N316" s="235" t="s">
        <v>48</v>
      </c>
      <c r="O316" s="92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8" t="s">
        <v>244</v>
      </c>
      <c r="AT316" s="238" t="s">
        <v>156</v>
      </c>
      <c r="AU316" s="238" t="s">
        <v>92</v>
      </c>
      <c r="AY316" s="18" t="s">
        <v>153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8" t="s">
        <v>90</v>
      </c>
      <c r="BK316" s="239">
        <f>ROUND(I316*H316,2)</f>
        <v>0</v>
      </c>
      <c r="BL316" s="18" t="s">
        <v>244</v>
      </c>
      <c r="BM316" s="238" t="s">
        <v>648</v>
      </c>
    </row>
    <row r="317" s="12" customFormat="1" ht="22.8" customHeight="1">
      <c r="A317" s="12"/>
      <c r="B317" s="211"/>
      <c r="C317" s="212"/>
      <c r="D317" s="213" t="s">
        <v>82</v>
      </c>
      <c r="E317" s="225" t="s">
        <v>301</v>
      </c>
      <c r="F317" s="225" t="s">
        <v>302</v>
      </c>
      <c r="G317" s="212"/>
      <c r="H317" s="212"/>
      <c r="I317" s="215"/>
      <c r="J317" s="226">
        <f>BK317</f>
        <v>0</v>
      </c>
      <c r="K317" s="212"/>
      <c r="L317" s="217"/>
      <c r="M317" s="218"/>
      <c r="N317" s="219"/>
      <c r="O317" s="219"/>
      <c r="P317" s="220">
        <f>SUM(P318:P390)</f>
        <v>0</v>
      </c>
      <c r="Q317" s="219"/>
      <c r="R317" s="220">
        <f>SUM(R318:R390)</f>
        <v>1.5907842999999999</v>
      </c>
      <c r="S317" s="219"/>
      <c r="T317" s="221">
        <f>SUM(T318:T390)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22" t="s">
        <v>92</v>
      </c>
      <c r="AT317" s="223" t="s">
        <v>82</v>
      </c>
      <c r="AU317" s="223" t="s">
        <v>90</v>
      </c>
      <c r="AY317" s="222" t="s">
        <v>153</v>
      </c>
      <c r="BK317" s="224">
        <f>SUM(BK318:BK390)</f>
        <v>0</v>
      </c>
    </row>
    <row r="318" s="2" customFormat="1" ht="16.5" customHeight="1">
      <c r="A318" s="39"/>
      <c r="B318" s="40"/>
      <c r="C318" s="227" t="s">
        <v>649</v>
      </c>
      <c r="D318" s="227" t="s">
        <v>156</v>
      </c>
      <c r="E318" s="228" t="s">
        <v>650</v>
      </c>
      <c r="F318" s="229" t="s">
        <v>651</v>
      </c>
      <c r="G318" s="230" t="s">
        <v>159</v>
      </c>
      <c r="H318" s="231">
        <v>34.990000000000002</v>
      </c>
      <c r="I318" s="232"/>
      <c r="J318" s="233">
        <f>ROUND(I318*H318,2)</f>
        <v>0</v>
      </c>
      <c r="K318" s="229" t="s">
        <v>160</v>
      </c>
      <c r="L318" s="45"/>
      <c r="M318" s="234" t="s">
        <v>1</v>
      </c>
      <c r="N318" s="235" t="s">
        <v>48</v>
      </c>
      <c r="O318" s="92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8" t="s">
        <v>244</v>
      </c>
      <c r="AT318" s="238" t="s">
        <v>156</v>
      </c>
      <c r="AU318" s="238" t="s">
        <v>92</v>
      </c>
      <c r="AY318" s="18" t="s">
        <v>153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8" t="s">
        <v>90</v>
      </c>
      <c r="BK318" s="239">
        <f>ROUND(I318*H318,2)</f>
        <v>0</v>
      </c>
      <c r="BL318" s="18" t="s">
        <v>244</v>
      </c>
      <c r="BM318" s="238" t="s">
        <v>652</v>
      </c>
    </row>
    <row r="319" s="13" customFormat="1">
      <c r="A319" s="13"/>
      <c r="B319" s="240"/>
      <c r="C319" s="241"/>
      <c r="D319" s="242" t="s">
        <v>163</v>
      </c>
      <c r="E319" s="243" t="s">
        <v>1</v>
      </c>
      <c r="F319" s="244" t="s">
        <v>653</v>
      </c>
      <c r="G319" s="241"/>
      <c r="H319" s="243" t="s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163</v>
      </c>
      <c r="AU319" s="250" t="s">
        <v>92</v>
      </c>
      <c r="AV319" s="13" t="s">
        <v>90</v>
      </c>
      <c r="AW319" s="13" t="s">
        <v>36</v>
      </c>
      <c r="AX319" s="13" t="s">
        <v>83</v>
      </c>
      <c r="AY319" s="250" t="s">
        <v>153</v>
      </c>
    </row>
    <row r="320" s="13" customFormat="1">
      <c r="A320" s="13"/>
      <c r="B320" s="240"/>
      <c r="C320" s="241"/>
      <c r="D320" s="242" t="s">
        <v>163</v>
      </c>
      <c r="E320" s="243" t="s">
        <v>1</v>
      </c>
      <c r="F320" s="244" t="s">
        <v>467</v>
      </c>
      <c r="G320" s="241"/>
      <c r="H320" s="243" t="s">
        <v>1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0" t="s">
        <v>163</v>
      </c>
      <c r="AU320" s="250" t="s">
        <v>92</v>
      </c>
      <c r="AV320" s="13" t="s">
        <v>90</v>
      </c>
      <c r="AW320" s="13" t="s">
        <v>36</v>
      </c>
      <c r="AX320" s="13" t="s">
        <v>83</v>
      </c>
      <c r="AY320" s="250" t="s">
        <v>153</v>
      </c>
    </row>
    <row r="321" s="13" customFormat="1">
      <c r="A321" s="13"/>
      <c r="B321" s="240"/>
      <c r="C321" s="241"/>
      <c r="D321" s="242" t="s">
        <v>163</v>
      </c>
      <c r="E321" s="243" t="s">
        <v>1</v>
      </c>
      <c r="F321" s="244" t="s">
        <v>487</v>
      </c>
      <c r="G321" s="241"/>
      <c r="H321" s="243" t="s">
        <v>1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0" t="s">
        <v>163</v>
      </c>
      <c r="AU321" s="250" t="s">
        <v>92</v>
      </c>
      <c r="AV321" s="13" t="s">
        <v>90</v>
      </c>
      <c r="AW321" s="13" t="s">
        <v>36</v>
      </c>
      <c r="AX321" s="13" t="s">
        <v>83</v>
      </c>
      <c r="AY321" s="250" t="s">
        <v>153</v>
      </c>
    </row>
    <row r="322" s="14" customFormat="1">
      <c r="A322" s="14"/>
      <c r="B322" s="251"/>
      <c r="C322" s="252"/>
      <c r="D322" s="242" t="s">
        <v>163</v>
      </c>
      <c r="E322" s="253" t="s">
        <v>1</v>
      </c>
      <c r="F322" s="254" t="s">
        <v>469</v>
      </c>
      <c r="G322" s="252"/>
      <c r="H322" s="255">
        <v>29.359999999999999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1" t="s">
        <v>163</v>
      </c>
      <c r="AU322" s="261" t="s">
        <v>92</v>
      </c>
      <c r="AV322" s="14" t="s">
        <v>92</v>
      </c>
      <c r="AW322" s="14" t="s">
        <v>36</v>
      </c>
      <c r="AX322" s="14" t="s">
        <v>83</v>
      </c>
      <c r="AY322" s="261" t="s">
        <v>153</v>
      </c>
    </row>
    <row r="323" s="13" customFormat="1">
      <c r="A323" s="13"/>
      <c r="B323" s="240"/>
      <c r="C323" s="241"/>
      <c r="D323" s="242" t="s">
        <v>163</v>
      </c>
      <c r="E323" s="243" t="s">
        <v>1</v>
      </c>
      <c r="F323" s="244" t="s">
        <v>450</v>
      </c>
      <c r="G323" s="241"/>
      <c r="H323" s="243" t="s">
        <v>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0" t="s">
        <v>163</v>
      </c>
      <c r="AU323" s="250" t="s">
        <v>92</v>
      </c>
      <c r="AV323" s="13" t="s">
        <v>90</v>
      </c>
      <c r="AW323" s="13" t="s">
        <v>36</v>
      </c>
      <c r="AX323" s="13" t="s">
        <v>83</v>
      </c>
      <c r="AY323" s="250" t="s">
        <v>153</v>
      </c>
    </row>
    <row r="324" s="13" customFormat="1">
      <c r="A324" s="13"/>
      <c r="B324" s="240"/>
      <c r="C324" s="241"/>
      <c r="D324" s="242" t="s">
        <v>163</v>
      </c>
      <c r="E324" s="243" t="s">
        <v>1</v>
      </c>
      <c r="F324" s="244" t="s">
        <v>451</v>
      </c>
      <c r="G324" s="241"/>
      <c r="H324" s="243" t="s">
        <v>1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163</v>
      </c>
      <c r="AU324" s="250" t="s">
        <v>92</v>
      </c>
      <c r="AV324" s="13" t="s">
        <v>90</v>
      </c>
      <c r="AW324" s="13" t="s">
        <v>36</v>
      </c>
      <c r="AX324" s="13" t="s">
        <v>83</v>
      </c>
      <c r="AY324" s="250" t="s">
        <v>153</v>
      </c>
    </row>
    <row r="325" s="14" customFormat="1">
      <c r="A325" s="14"/>
      <c r="B325" s="251"/>
      <c r="C325" s="252"/>
      <c r="D325" s="242" t="s">
        <v>163</v>
      </c>
      <c r="E325" s="253" t="s">
        <v>1</v>
      </c>
      <c r="F325" s="254" t="s">
        <v>452</v>
      </c>
      <c r="G325" s="252"/>
      <c r="H325" s="255">
        <v>5.6299999999999999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1" t="s">
        <v>163</v>
      </c>
      <c r="AU325" s="261" t="s">
        <v>92</v>
      </c>
      <c r="AV325" s="14" t="s">
        <v>92</v>
      </c>
      <c r="AW325" s="14" t="s">
        <v>36</v>
      </c>
      <c r="AX325" s="14" t="s">
        <v>83</v>
      </c>
      <c r="AY325" s="261" t="s">
        <v>153</v>
      </c>
    </row>
    <row r="326" s="15" customFormat="1">
      <c r="A326" s="15"/>
      <c r="B326" s="262"/>
      <c r="C326" s="263"/>
      <c r="D326" s="242" t="s">
        <v>163</v>
      </c>
      <c r="E326" s="264" t="s">
        <v>1</v>
      </c>
      <c r="F326" s="265" t="s">
        <v>167</v>
      </c>
      <c r="G326" s="263"/>
      <c r="H326" s="266">
        <v>34.990000000000002</v>
      </c>
      <c r="I326" s="267"/>
      <c r="J326" s="263"/>
      <c r="K326" s="263"/>
      <c r="L326" s="268"/>
      <c r="M326" s="269"/>
      <c r="N326" s="270"/>
      <c r="O326" s="270"/>
      <c r="P326" s="270"/>
      <c r="Q326" s="270"/>
      <c r="R326" s="270"/>
      <c r="S326" s="270"/>
      <c r="T326" s="27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2" t="s">
        <v>163</v>
      </c>
      <c r="AU326" s="272" t="s">
        <v>92</v>
      </c>
      <c r="AV326" s="15" t="s">
        <v>161</v>
      </c>
      <c r="AW326" s="15" t="s">
        <v>36</v>
      </c>
      <c r="AX326" s="15" t="s">
        <v>90</v>
      </c>
      <c r="AY326" s="272" t="s">
        <v>153</v>
      </c>
    </row>
    <row r="327" s="2" customFormat="1" ht="24.15" customHeight="1">
      <c r="A327" s="39"/>
      <c r="B327" s="40"/>
      <c r="C327" s="227" t="s">
        <v>654</v>
      </c>
      <c r="D327" s="227" t="s">
        <v>156</v>
      </c>
      <c r="E327" s="228" t="s">
        <v>655</v>
      </c>
      <c r="F327" s="229" t="s">
        <v>656</v>
      </c>
      <c r="G327" s="230" t="s">
        <v>159</v>
      </c>
      <c r="H327" s="231">
        <v>34.990000000000002</v>
      </c>
      <c r="I327" s="232"/>
      <c r="J327" s="233">
        <f>ROUND(I327*H327,2)</f>
        <v>0</v>
      </c>
      <c r="K327" s="229" t="s">
        <v>160</v>
      </c>
      <c r="L327" s="45"/>
      <c r="M327" s="234" t="s">
        <v>1</v>
      </c>
      <c r="N327" s="235" t="s">
        <v>48</v>
      </c>
      <c r="O327" s="92"/>
      <c r="P327" s="236">
        <f>O327*H327</f>
        <v>0</v>
      </c>
      <c r="Q327" s="236">
        <v>0.014999999999999999</v>
      </c>
      <c r="R327" s="236">
        <f>Q327*H327</f>
        <v>0.52485000000000004</v>
      </c>
      <c r="S327" s="236">
        <v>0</v>
      </c>
      <c r="T327" s="23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8" t="s">
        <v>244</v>
      </c>
      <c r="AT327" s="238" t="s">
        <v>156</v>
      </c>
      <c r="AU327" s="238" t="s">
        <v>92</v>
      </c>
      <c r="AY327" s="18" t="s">
        <v>153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8" t="s">
        <v>90</v>
      </c>
      <c r="BK327" s="239">
        <f>ROUND(I327*H327,2)</f>
        <v>0</v>
      </c>
      <c r="BL327" s="18" t="s">
        <v>244</v>
      </c>
      <c r="BM327" s="238" t="s">
        <v>657</v>
      </c>
    </row>
    <row r="328" s="13" customFormat="1">
      <c r="A328" s="13"/>
      <c r="B328" s="240"/>
      <c r="C328" s="241"/>
      <c r="D328" s="242" t="s">
        <v>163</v>
      </c>
      <c r="E328" s="243" t="s">
        <v>1</v>
      </c>
      <c r="F328" s="244" t="s">
        <v>658</v>
      </c>
      <c r="G328" s="241"/>
      <c r="H328" s="243" t="s">
        <v>1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163</v>
      </c>
      <c r="AU328" s="250" t="s">
        <v>92</v>
      </c>
      <c r="AV328" s="13" t="s">
        <v>90</v>
      </c>
      <c r="AW328" s="13" t="s">
        <v>36</v>
      </c>
      <c r="AX328" s="13" t="s">
        <v>83</v>
      </c>
      <c r="AY328" s="250" t="s">
        <v>153</v>
      </c>
    </row>
    <row r="329" s="13" customFormat="1">
      <c r="A329" s="13"/>
      <c r="B329" s="240"/>
      <c r="C329" s="241"/>
      <c r="D329" s="242" t="s">
        <v>163</v>
      </c>
      <c r="E329" s="243" t="s">
        <v>1</v>
      </c>
      <c r="F329" s="244" t="s">
        <v>467</v>
      </c>
      <c r="G329" s="241"/>
      <c r="H329" s="243" t="s">
        <v>1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0" t="s">
        <v>163</v>
      </c>
      <c r="AU329" s="250" t="s">
        <v>92</v>
      </c>
      <c r="AV329" s="13" t="s">
        <v>90</v>
      </c>
      <c r="AW329" s="13" t="s">
        <v>36</v>
      </c>
      <c r="AX329" s="13" t="s">
        <v>83</v>
      </c>
      <c r="AY329" s="250" t="s">
        <v>153</v>
      </c>
    </row>
    <row r="330" s="13" customFormat="1">
      <c r="A330" s="13"/>
      <c r="B330" s="240"/>
      <c r="C330" s="241"/>
      <c r="D330" s="242" t="s">
        <v>163</v>
      </c>
      <c r="E330" s="243" t="s">
        <v>1</v>
      </c>
      <c r="F330" s="244" t="s">
        <v>487</v>
      </c>
      <c r="G330" s="241"/>
      <c r="H330" s="243" t="s">
        <v>1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163</v>
      </c>
      <c r="AU330" s="250" t="s">
        <v>92</v>
      </c>
      <c r="AV330" s="13" t="s">
        <v>90</v>
      </c>
      <c r="AW330" s="13" t="s">
        <v>36</v>
      </c>
      <c r="AX330" s="13" t="s">
        <v>83</v>
      </c>
      <c r="AY330" s="250" t="s">
        <v>153</v>
      </c>
    </row>
    <row r="331" s="14" customFormat="1">
      <c r="A331" s="14"/>
      <c r="B331" s="251"/>
      <c r="C331" s="252"/>
      <c r="D331" s="242" t="s">
        <v>163</v>
      </c>
      <c r="E331" s="253" t="s">
        <v>1</v>
      </c>
      <c r="F331" s="254" t="s">
        <v>469</v>
      </c>
      <c r="G331" s="252"/>
      <c r="H331" s="255">
        <v>29.359999999999999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163</v>
      </c>
      <c r="AU331" s="261" t="s">
        <v>92</v>
      </c>
      <c r="AV331" s="14" t="s">
        <v>92</v>
      </c>
      <c r="AW331" s="14" t="s">
        <v>36</v>
      </c>
      <c r="AX331" s="14" t="s">
        <v>83</v>
      </c>
      <c r="AY331" s="261" t="s">
        <v>153</v>
      </c>
    </row>
    <row r="332" s="13" customFormat="1">
      <c r="A332" s="13"/>
      <c r="B332" s="240"/>
      <c r="C332" s="241"/>
      <c r="D332" s="242" t="s">
        <v>163</v>
      </c>
      <c r="E332" s="243" t="s">
        <v>1</v>
      </c>
      <c r="F332" s="244" t="s">
        <v>450</v>
      </c>
      <c r="G332" s="241"/>
      <c r="H332" s="243" t="s">
        <v>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0" t="s">
        <v>163</v>
      </c>
      <c r="AU332" s="250" t="s">
        <v>92</v>
      </c>
      <c r="AV332" s="13" t="s">
        <v>90</v>
      </c>
      <c r="AW332" s="13" t="s">
        <v>36</v>
      </c>
      <c r="AX332" s="13" t="s">
        <v>83</v>
      </c>
      <c r="AY332" s="250" t="s">
        <v>153</v>
      </c>
    </row>
    <row r="333" s="13" customFormat="1">
      <c r="A333" s="13"/>
      <c r="B333" s="240"/>
      <c r="C333" s="241"/>
      <c r="D333" s="242" t="s">
        <v>163</v>
      </c>
      <c r="E333" s="243" t="s">
        <v>1</v>
      </c>
      <c r="F333" s="244" t="s">
        <v>451</v>
      </c>
      <c r="G333" s="241"/>
      <c r="H333" s="243" t="s">
        <v>1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0" t="s">
        <v>163</v>
      </c>
      <c r="AU333" s="250" t="s">
        <v>92</v>
      </c>
      <c r="AV333" s="13" t="s">
        <v>90</v>
      </c>
      <c r="AW333" s="13" t="s">
        <v>36</v>
      </c>
      <c r="AX333" s="13" t="s">
        <v>83</v>
      </c>
      <c r="AY333" s="250" t="s">
        <v>153</v>
      </c>
    </row>
    <row r="334" s="14" customFormat="1">
      <c r="A334" s="14"/>
      <c r="B334" s="251"/>
      <c r="C334" s="252"/>
      <c r="D334" s="242" t="s">
        <v>163</v>
      </c>
      <c r="E334" s="253" t="s">
        <v>1</v>
      </c>
      <c r="F334" s="254" t="s">
        <v>452</v>
      </c>
      <c r="G334" s="252"/>
      <c r="H334" s="255">
        <v>5.6299999999999999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163</v>
      </c>
      <c r="AU334" s="261" t="s">
        <v>92</v>
      </c>
      <c r="AV334" s="14" t="s">
        <v>92</v>
      </c>
      <c r="AW334" s="14" t="s">
        <v>36</v>
      </c>
      <c r="AX334" s="14" t="s">
        <v>83</v>
      </c>
      <c r="AY334" s="261" t="s">
        <v>153</v>
      </c>
    </row>
    <row r="335" s="15" customFormat="1">
      <c r="A335" s="15"/>
      <c r="B335" s="262"/>
      <c r="C335" s="263"/>
      <c r="D335" s="242" t="s">
        <v>163</v>
      </c>
      <c r="E335" s="264" t="s">
        <v>1</v>
      </c>
      <c r="F335" s="265" t="s">
        <v>167</v>
      </c>
      <c r="G335" s="263"/>
      <c r="H335" s="266">
        <v>34.990000000000002</v>
      </c>
      <c r="I335" s="267"/>
      <c r="J335" s="263"/>
      <c r="K335" s="263"/>
      <c r="L335" s="268"/>
      <c r="M335" s="269"/>
      <c r="N335" s="270"/>
      <c r="O335" s="270"/>
      <c r="P335" s="270"/>
      <c r="Q335" s="270"/>
      <c r="R335" s="270"/>
      <c r="S335" s="270"/>
      <c r="T335" s="27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2" t="s">
        <v>163</v>
      </c>
      <c r="AU335" s="272" t="s">
        <v>92</v>
      </c>
      <c r="AV335" s="15" t="s">
        <v>161</v>
      </c>
      <c r="AW335" s="15" t="s">
        <v>36</v>
      </c>
      <c r="AX335" s="15" t="s">
        <v>90</v>
      </c>
      <c r="AY335" s="272" t="s">
        <v>153</v>
      </c>
    </row>
    <row r="336" s="2" customFormat="1" ht="16.5" customHeight="1">
      <c r="A336" s="39"/>
      <c r="B336" s="40"/>
      <c r="C336" s="227" t="s">
        <v>659</v>
      </c>
      <c r="D336" s="227" t="s">
        <v>156</v>
      </c>
      <c r="E336" s="228" t="s">
        <v>660</v>
      </c>
      <c r="F336" s="229" t="s">
        <v>661</v>
      </c>
      <c r="G336" s="230" t="s">
        <v>159</v>
      </c>
      <c r="H336" s="231">
        <v>69.980000000000004</v>
      </c>
      <c r="I336" s="232"/>
      <c r="J336" s="233">
        <f>ROUND(I336*H336,2)</f>
        <v>0</v>
      </c>
      <c r="K336" s="229" t="s">
        <v>160</v>
      </c>
      <c r="L336" s="45"/>
      <c r="M336" s="234" t="s">
        <v>1</v>
      </c>
      <c r="N336" s="235" t="s">
        <v>48</v>
      </c>
      <c r="O336" s="92"/>
      <c r="P336" s="236">
        <f>O336*H336</f>
        <v>0</v>
      </c>
      <c r="Q336" s="236">
        <v>0.00029999999999999997</v>
      </c>
      <c r="R336" s="236">
        <f>Q336*H336</f>
        <v>0.020993999999999999</v>
      </c>
      <c r="S336" s="236">
        <v>0</v>
      </c>
      <c r="T336" s="23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8" t="s">
        <v>244</v>
      </c>
      <c r="AT336" s="238" t="s">
        <v>156</v>
      </c>
      <c r="AU336" s="238" t="s">
        <v>92</v>
      </c>
      <c r="AY336" s="18" t="s">
        <v>153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8" t="s">
        <v>90</v>
      </c>
      <c r="BK336" s="239">
        <f>ROUND(I336*H336,2)</f>
        <v>0</v>
      </c>
      <c r="BL336" s="18" t="s">
        <v>244</v>
      </c>
      <c r="BM336" s="238" t="s">
        <v>662</v>
      </c>
    </row>
    <row r="337" s="13" customFormat="1">
      <c r="A337" s="13"/>
      <c r="B337" s="240"/>
      <c r="C337" s="241"/>
      <c r="D337" s="242" t="s">
        <v>163</v>
      </c>
      <c r="E337" s="243" t="s">
        <v>1</v>
      </c>
      <c r="F337" s="244" t="s">
        <v>663</v>
      </c>
      <c r="G337" s="241"/>
      <c r="H337" s="243" t="s">
        <v>1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0" t="s">
        <v>163</v>
      </c>
      <c r="AU337" s="250" t="s">
        <v>92</v>
      </c>
      <c r="AV337" s="13" t="s">
        <v>90</v>
      </c>
      <c r="AW337" s="13" t="s">
        <v>36</v>
      </c>
      <c r="AX337" s="13" t="s">
        <v>83</v>
      </c>
      <c r="AY337" s="250" t="s">
        <v>153</v>
      </c>
    </row>
    <row r="338" s="13" customFormat="1">
      <c r="A338" s="13"/>
      <c r="B338" s="240"/>
      <c r="C338" s="241"/>
      <c r="D338" s="242" t="s">
        <v>163</v>
      </c>
      <c r="E338" s="243" t="s">
        <v>1</v>
      </c>
      <c r="F338" s="244" t="s">
        <v>467</v>
      </c>
      <c r="G338" s="241"/>
      <c r="H338" s="243" t="s">
        <v>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0" t="s">
        <v>163</v>
      </c>
      <c r="AU338" s="250" t="s">
        <v>92</v>
      </c>
      <c r="AV338" s="13" t="s">
        <v>90</v>
      </c>
      <c r="AW338" s="13" t="s">
        <v>36</v>
      </c>
      <c r="AX338" s="13" t="s">
        <v>83</v>
      </c>
      <c r="AY338" s="250" t="s">
        <v>153</v>
      </c>
    </row>
    <row r="339" s="13" customFormat="1">
      <c r="A339" s="13"/>
      <c r="B339" s="240"/>
      <c r="C339" s="241"/>
      <c r="D339" s="242" t="s">
        <v>163</v>
      </c>
      <c r="E339" s="243" t="s">
        <v>1</v>
      </c>
      <c r="F339" s="244" t="s">
        <v>487</v>
      </c>
      <c r="G339" s="241"/>
      <c r="H339" s="243" t="s">
        <v>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163</v>
      </c>
      <c r="AU339" s="250" t="s">
        <v>92</v>
      </c>
      <c r="AV339" s="13" t="s">
        <v>90</v>
      </c>
      <c r="AW339" s="13" t="s">
        <v>36</v>
      </c>
      <c r="AX339" s="13" t="s">
        <v>83</v>
      </c>
      <c r="AY339" s="250" t="s">
        <v>153</v>
      </c>
    </row>
    <row r="340" s="14" customFormat="1">
      <c r="A340" s="14"/>
      <c r="B340" s="251"/>
      <c r="C340" s="252"/>
      <c r="D340" s="242" t="s">
        <v>163</v>
      </c>
      <c r="E340" s="253" t="s">
        <v>1</v>
      </c>
      <c r="F340" s="254" t="s">
        <v>664</v>
      </c>
      <c r="G340" s="252"/>
      <c r="H340" s="255">
        <v>58.719999999999999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163</v>
      </c>
      <c r="AU340" s="261" t="s">
        <v>92</v>
      </c>
      <c r="AV340" s="14" t="s">
        <v>92</v>
      </c>
      <c r="AW340" s="14" t="s">
        <v>36</v>
      </c>
      <c r="AX340" s="14" t="s">
        <v>83</v>
      </c>
      <c r="AY340" s="261" t="s">
        <v>153</v>
      </c>
    </row>
    <row r="341" s="13" customFormat="1">
      <c r="A341" s="13"/>
      <c r="B341" s="240"/>
      <c r="C341" s="241"/>
      <c r="D341" s="242" t="s">
        <v>163</v>
      </c>
      <c r="E341" s="243" t="s">
        <v>1</v>
      </c>
      <c r="F341" s="244" t="s">
        <v>450</v>
      </c>
      <c r="G341" s="241"/>
      <c r="H341" s="243" t="s">
        <v>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0" t="s">
        <v>163</v>
      </c>
      <c r="AU341" s="250" t="s">
        <v>92</v>
      </c>
      <c r="AV341" s="13" t="s">
        <v>90</v>
      </c>
      <c r="AW341" s="13" t="s">
        <v>36</v>
      </c>
      <c r="AX341" s="13" t="s">
        <v>83</v>
      </c>
      <c r="AY341" s="250" t="s">
        <v>153</v>
      </c>
    </row>
    <row r="342" s="13" customFormat="1">
      <c r="A342" s="13"/>
      <c r="B342" s="240"/>
      <c r="C342" s="241"/>
      <c r="D342" s="242" t="s">
        <v>163</v>
      </c>
      <c r="E342" s="243" t="s">
        <v>1</v>
      </c>
      <c r="F342" s="244" t="s">
        <v>451</v>
      </c>
      <c r="G342" s="241"/>
      <c r="H342" s="243" t="s">
        <v>1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0" t="s">
        <v>163</v>
      </c>
      <c r="AU342" s="250" t="s">
        <v>92</v>
      </c>
      <c r="AV342" s="13" t="s">
        <v>90</v>
      </c>
      <c r="AW342" s="13" t="s">
        <v>36</v>
      </c>
      <c r="AX342" s="13" t="s">
        <v>83</v>
      </c>
      <c r="AY342" s="250" t="s">
        <v>153</v>
      </c>
    </row>
    <row r="343" s="14" customFormat="1">
      <c r="A343" s="14"/>
      <c r="B343" s="251"/>
      <c r="C343" s="252"/>
      <c r="D343" s="242" t="s">
        <v>163</v>
      </c>
      <c r="E343" s="253" t="s">
        <v>1</v>
      </c>
      <c r="F343" s="254" t="s">
        <v>665</v>
      </c>
      <c r="G343" s="252"/>
      <c r="H343" s="255">
        <v>11.26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163</v>
      </c>
      <c r="AU343" s="261" t="s">
        <v>92</v>
      </c>
      <c r="AV343" s="14" t="s">
        <v>92</v>
      </c>
      <c r="AW343" s="14" t="s">
        <v>36</v>
      </c>
      <c r="AX343" s="14" t="s">
        <v>83</v>
      </c>
      <c r="AY343" s="261" t="s">
        <v>153</v>
      </c>
    </row>
    <row r="344" s="15" customFormat="1">
      <c r="A344" s="15"/>
      <c r="B344" s="262"/>
      <c r="C344" s="263"/>
      <c r="D344" s="242" t="s">
        <v>163</v>
      </c>
      <c r="E344" s="264" t="s">
        <v>1</v>
      </c>
      <c r="F344" s="265" t="s">
        <v>167</v>
      </c>
      <c r="G344" s="263"/>
      <c r="H344" s="266">
        <v>69.980000000000004</v>
      </c>
      <c r="I344" s="267"/>
      <c r="J344" s="263"/>
      <c r="K344" s="263"/>
      <c r="L344" s="268"/>
      <c r="M344" s="269"/>
      <c r="N344" s="270"/>
      <c r="O344" s="270"/>
      <c r="P344" s="270"/>
      <c r="Q344" s="270"/>
      <c r="R344" s="270"/>
      <c r="S344" s="270"/>
      <c r="T344" s="271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2" t="s">
        <v>163</v>
      </c>
      <c r="AU344" s="272" t="s">
        <v>92</v>
      </c>
      <c r="AV344" s="15" t="s">
        <v>161</v>
      </c>
      <c r="AW344" s="15" t="s">
        <v>36</v>
      </c>
      <c r="AX344" s="15" t="s">
        <v>90</v>
      </c>
      <c r="AY344" s="272" t="s">
        <v>153</v>
      </c>
    </row>
    <row r="345" s="2" customFormat="1" ht="24.15" customHeight="1">
      <c r="A345" s="39"/>
      <c r="B345" s="40"/>
      <c r="C345" s="227" t="s">
        <v>666</v>
      </c>
      <c r="D345" s="227" t="s">
        <v>156</v>
      </c>
      <c r="E345" s="228" t="s">
        <v>667</v>
      </c>
      <c r="F345" s="229" t="s">
        <v>668</v>
      </c>
      <c r="G345" s="230" t="s">
        <v>159</v>
      </c>
      <c r="H345" s="231">
        <v>5.6299999999999999</v>
      </c>
      <c r="I345" s="232"/>
      <c r="J345" s="233">
        <f>ROUND(I345*H345,2)</f>
        <v>0</v>
      </c>
      <c r="K345" s="229" t="s">
        <v>160</v>
      </c>
      <c r="L345" s="45"/>
      <c r="M345" s="234" t="s">
        <v>1</v>
      </c>
      <c r="N345" s="235" t="s">
        <v>48</v>
      </c>
      <c r="O345" s="92"/>
      <c r="P345" s="236">
        <f>O345*H345</f>
        <v>0</v>
      </c>
      <c r="Q345" s="236">
        <v>0.0015</v>
      </c>
      <c r="R345" s="236">
        <f>Q345*H345</f>
        <v>0.0084449999999999994</v>
      </c>
      <c r="S345" s="236">
        <v>0</v>
      </c>
      <c r="T345" s="23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8" t="s">
        <v>244</v>
      </c>
      <c r="AT345" s="238" t="s">
        <v>156</v>
      </c>
      <c r="AU345" s="238" t="s">
        <v>92</v>
      </c>
      <c r="AY345" s="18" t="s">
        <v>153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8" t="s">
        <v>90</v>
      </c>
      <c r="BK345" s="239">
        <f>ROUND(I345*H345,2)</f>
        <v>0</v>
      </c>
      <c r="BL345" s="18" t="s">
        <v>244</v>
      </c>
      <c r="BM345" s="238" t="s">
        <v>669</v>
      </c>
    </row>
    <row r="346" s="13" customFormat="1">
      <c r="A346" s="13"/>
      <c r="B346" s="240"/>
      <c r="C346" s="241"/>
      <c r="D346" s="242" t="s">
        <v>163</v>
      </c>
      <c r="E346" s="243" t="s">
        <v>1</v>
      </c>
      <c r="F346" s="244" t="s">
        <v>670</v>
      </c>
      <c r="G346" s="241"/>
      <c r="H346" s="243" t="s">
        <v>1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0" t="s">
        <v>163</v>
      </c>
      <c r="AU346" s="250" t="s">
        <v>92</v>
      </c>
      <c r="AV346" s="13" t="s">
        <v>90</v>
      </c>
      <c r="AW346" s="13" t="s">
        <v>36</v>
      </c>
      <c r="AX346" s="13" t="s">
        <v>83</v>
      </c>
      <c r="AY346" s="250" t="s">
        <v>153</v>
      </c>
    </row>
    <row r="347" s="13" customFormat="1">
      <c r="A347" s="13"/>
      <c r="B347" s="240"/>
      <c r="C347" s="241"/>
      <c r="D347" s="242" t="s">
        <v>163</v>
      </c>
      <c r="E347" s="243" t="s">
        <v>1</v>
      </c>
      <c r="F347" s="244" t="s">
        <v>450</v>
      </c>
      <c r="G347" s="241"/>
      <c r="H347" s="243" t="s">
        <v>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163</v>
      </c>
      <c r="AU347" s="250" t="s">
        <v>92</v>
      </c>
      <c r="AV347" s="13" t="s">
        <v>90</v>
      </c>
      <c r="AW347" s="13" t="s">
        <v>36</v>
      </c>
      <c r="AX347" s="13" t="s">
        <v>83</v>
      </c>
      <c r="AY347" s="250" t="s">
        <v>153</v>
      </c>
    </row>
    <row r="348" s="13" customFormat="1">
      <c r="A348" s="13"/>
      <c r="B348" s="240"/>
      <c r="C348" s="241"/>
      <c r="D348" s="242" t="s">
        <v>163</v>
      </c>
      <c r="E348" s="243" t="s">
        <v>1</v>
      </c>
      <c r="F348" s="244" t="s">
        <v>451</v>
      </c>
      <c r="G348" s="241"/>
      <c r="H348" s="243" t="s">
        <v>1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0" t="s">
        <v>163</v>
      </c>
      <c r="AU348" s="250" t="s">
        <v>92</v>
      </c>
      <c r="AV348" s="13" t="s">
        <v>90</v>
      </c>
      <c r="AW348" s="13" t="s">
        <v>36</v>
      </c>
      <c r="AX348" s="13" t="s">
        <v>83</v>
      </c>
      <c r="AY348" s="250" t="s">
        <v>153</v>
      </c>
    </row>
    <row r="349" s="14" customFormat="1">
      <c r="A349" s="14"/>
      <c r="B349" s="251"/>
      <c r="C349" s="252"/>
      <c r="D349" s="242" t="s">
        <v>163</v>
      </c>
      <c r="E349" s="253" t="s">
        <v>1</v>
      </c>
      <c r="F349" s="254" t="s">
        <v>452</v>
      </c>
      <c r="G349" s="252"/>
      <c r="H349" s="255">
        <v>5.6299999999999999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1" t="s">
        <v>163</v>
      </c>
      <c r="AU349" s="261" t="s">
        <v>92</v>
      </c>
      <c r="AV349" s="14" t="s">
        <v>92</v>
      </c>
      <c r="AW349" s="14" t="s">
        <v>36</v>
      </c>
      <c r="AX349" s="14" t="s">
        <v>83</v>
      </c>
      <c r="AY349" s="261" t="s">
        <v>153</v>
      </c>
    </row>
    <row r="350" s="15" customFormat="1">
      <c r="A350" s="15"/>
      <c r="B350" s="262"/>
      <c r="C350" s="263"/>
      <c r="D350" s="242" t="s">
        <v>163</v>
      </c>
      <c r="E350" s="264" t="s">
        <v>1</v>
      </c>
      <c r="F350" s="265" t="s">
        <v>167</v>
      </c>
      <c r="G350" s="263"/>
      <c r="H350" s="266">
        <v>5.6299999999999999</v>
      </c>
      <c r="I350" s="267"/>
      <c r="J350" s="263"/>
      <c r="K350" s="263"/>
      <c r="L350" s="268"/>
      <c r="M350" s="269"/>
      <c r="N350" s="270"/>
      <c r="O350" s="270"/>
      <c r="P350" s="270"/>
      <c r="Q350" s="270"/>
      <c r="R350" s="270"/>
      <c r="S350" s="270"/>
      <c r="T350" s="27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2" t="s">
        <v>163</v>
      </c>
      <c r="AU350" s="272" t="s">
        <v>92</v>
      </c>
      <c r="AV350" s="15" t="s">
        <v>161</v>
      </c>
      <c r="AW350" s="15" t="s">
        <v>36</v>
      </c>
      <c r="AX350" s="15" t="s">
        <v>90</v>
      </c>
      <c r="AY350" s="272" t="s">
        <v>153</v>
      </c>
    </row>
    <row r="351" s="2" customFormat="1" ht="16.5" customHeight="1">
      <c r="A351" s="39"/>
      <c r="B351" s="40"/>
      <c r="C351" s="227" t="s">
        <v>671</v>
      </c>
      <c r="D351" s="227" t="s">
        <v>156</v>
      </c>
      <c r="E351" s="228" t="s">
        <v>672</v>
      </c>
      <c r="F351" s="229" t="s">
        <v>673</v>
      </c>
      <c r="G351" s="230" t="s">
        <v>299</v>
      </c>
      <c r="H351" s="231">
        <v>10.300000000000001</v>
      </c>
      <c r="I351" s="232"/>
      <c r="J351" s="233">
        <f>ROUND(I351*H351,2)</f>
        <v>0</v>
      </c>
      <c r="K351" s="229" t="s">
        <v>160</v>
      </c>
      <c r="L351" s="45"/>
      <c r="M351" s="234" t="s">
        <v>1</v>
      </c>
      <c r="N351" s="235" t="s">
        <v>48</v>
      </c>
      <c r="O351" s="92"/>
      <c r="P351" s="236">
        <f>O351*H351</f>
        <v>0</v>
      </c>
      <c r="Q351" s="236">
        <v>0.00142</v>
      </c>
      <c r="R351" s="236">
        <f>Q351*H351</f>
        <v>0.014626000000000002</v>
      </c>
      <c r="S351" s="236">
        <v>0</v>
      </c>
      <c r="T351" s="23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8" t="s">
        <v>244</v>
      </c>
      <c r="AT351" s="238" t="s">
        <v>156</v>
      </c>
      <c r="AU351" s="238" t="s">
        <v>92</v>
      </c>
      <c r="AY351" s="18" t="s">
        <v>153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8" t="s">
        <v>90</v>
      </c>
      <c r="BK351" s="239">
        <f>ROUND(I351*H351,2)</f>
        <v>0</v>
      </c>
      <c r="BL351" s="18" t="s">
        <v>244</v>
      </c>
      <c r="BM351" s="238" t="s">
        <v>674</v>
      </c>
    </row>
    <row r="352" s="13" customFormat="1">
      <c r="A352" s="13"/>
      <c r="B352" s="240"/>
      <c r="C352" s="241"/>
      <c r="D352" s="242" t="s">
        <v>163</v>
      </c>
      <c r="E352" s="243" t="s">
        <v>1</v>
      </c>
      <c r="F352" s="244" t="s">
        <v>675</v>
      </c>
      <c r="G352" s="241"/>
      <c r="H352" s="243" t="s">
        <v>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0" t="s">
        <v>163</v>
      </c>
      <c r="AU352" s="250" t="s">
        <v>92</v>
      </c>
      <c r="AV352" s="13" t="s">
        <v>90</v>
      </c>
      <c r="AW352" s="13" t="s">
        <v>36</v>
      </c>
      <c r="AX352" s="13" t="s">
        <v>83</v>
      </c>
      <c r="AY352" s="250" t="s">
        <v>153</v>
      </c>
    </row>
    <row r="353" s="13" customFormat="1">
      <c r="A353" s="13"/>
      <c r="B353" s="240"/>
      <c r="C353" s="241"/>
      <c r="D353" s="242" t="s">
        <v>163</v>
      </c>
      <c r="E353" s="243" t="s">
        <v>1</v>
      </c>
      <c r="F353" s="244" t="s">
        <v>450</v>
      </c>
      <c r="G353" s="241"/>
      <c r="H353" s="243" t="s">
        <v>1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0" t="s">
        <v>163</v>
      </c>
      <c r="AU353" s="250" t="s">
        <v>92</v>
      </c>
      <c r="AV353" s="13" t="s">
        <v>90</v>
      </c>
      <c r="AW353" s="13" t="s">
        <v>36</v>
      </c>
      <c r="AX353" s="13" t="s">
        <v>83</v>
      </c>
      <c r="AY353" s="250" t="s">
        <v>153</v>
      </c>
    </row>
    <row r="354" s="13" customFormat="1">
      <c r="A354" s="13"/>
      <c r="B354" s="240"/>
      <c r="C354" s="241"/>
      <c r="D354" s="242" t="s">
        <v>163</v>
      </c>
      <c r="E354" s="243" t="s">
        <v>1</v>
      </c>
      <c r="F354" s="244" t="s">
        <v>451</v>
      </c>
      <c r="G354" s="241"/>
      <c r="H354" s="243" t="s">
        <v>1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0" t="s">
        <v>163</v>
      </c>
      <c r="AU354" s="250" t="s">
        <v>92</v>
      </c>
      <c r="AV354" s="13" t="s">
        <v>90</v>
      </c>
      <c r="AW354" s="13" t="s">
        <v>36</v>
      </c>
      <c r="AX354" s="13" t="s">
        <v>83</v>
      </c>
      <c r="AY354" s="250" t="s">
        <v>153</v>
      </c>
    </row>
    <row r="355" s="14" customFormat="1">
      <c r="A355" s="14"/>
      <c r="B355" s="251"/>
      <c r="C355" s="252"/>
      <c r="D355" s="242" t="s">
        <v>163</v>
      </c>
      <c r="E355" s="253" t="s">
        <v>1</v>
      </c>
      <c r="F355" s="254" t="s">
        <v>489</v>
      </c>
      <c r="G355" s="252"/>
      <c r="H355" s="255">
        <v>10.300000000000001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1" t="s">
        <v>163</v>
      </c>
      <c r="AU355" s="261" t="s">
        <v>92</v>
      </c>
      <c r="AV355" s="14" t="s">
        <v>92</v>
      </c>
      <c r="AW355" s="14" t="s">
        <v>36</v>
      </c>
      <c r="AX355" s="14" t="s">
        <v>83</v>
      </c>
      <c r="AY355" s="261" t="s">
        <v>153</v>
      </c>
    </row>
    <row r="356" s="15" customFormat="1">
      <c r="A356" s="15"/>
      <c r="B356" s="262"/>
      <c r="C356" s="263"/>
      <c r="D356" s="242" t="s">
        <v>163</v>
      </c>
      <c r="E356" s="264" t="s">
        <v>1</v>
      </c>
      <c r="F356" s="265" t="s">
        <v>167</v>
      </c>
      <c r="G356" s="263"/>
      <c r="H356" s="266">
        <v>10.300000000000001</v>
      </c>
      <c r="I356" s="267"/>
      <c r="J356" s="263"/>
      <c r="K356" s="263"/>
      <c r="L356" s="268"/>
      <c r="M356" s="269"/>
      <c r="N356" s="270"/>
      <c r="O356" s="270"/>
      <c r="P356" s="270"/>
      <c r="Q356" s="270"/>
      <c r="R356" s="270"/>
      <c r="S356" s="270"/>
      <c r="T356" s="271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2" t="s">
        <v>163</v>
      </c>
      <c r="AU356" s="272" t="s">
        <v>92</v>
      </c>
      <c r="AV356" s="15" t="s">
        <v>161</v>
      </c>
      <c r="AW356" s="15" t="s">
        <v>36</v>
      </c>
      <c r="AX356" s="15" t="s">
        <v>90</v>
      </c>
      <c r="AY356" s="272" t="s">
        <v>153</v>
      </c>
    </row>
    <row r="357" s="2" customFormat="1" ht="33" customHeight="1">
      <c r="A357" s="39"/>
      <c r="B357" s="40"/>
      <c r="C357" s="227" t="s">
        <v>676</v>
      </c>
      <c r="D357" s="227" t="s">
        <v>156</v>
      </c>
      <c r="E357" s="228" t="s">
        <v>677</v>
      </c>
      <c r="F357" s="229" t="s">
        <v>678</v>
      </c>
      <c r="G357" s="230" t="s">
        <v>159</v>
      </c>
      <c r="H357" s="231">
        <v>34.990000000000002</v>
      </c>
      <c r="I357" s="232"/>
      <c r="J357" s="233">
        <f>ROUND(I357*H357,2)</f>
        <v>0</v>
      </c>
      <c r="K357" s="229" t="s">
        <v>160</v>
      </c>
      <c r="L357" s="45"/>
      <c r="M357" s="234" t="s">
        <v>1</v>
      </c>
      <c r="N357" s="235" t="s">
        <v>48</v>
      </c>
      <c r="O357" s="92"/>
      <c r="P357" s="236">
        <f>O357*H357</f>
        <v>0</v>
      </c>
      <c r="Q357" s="236">
        <v>0.0090299999999999998</v>
      </c>
      <c r="R357" s="236">
        <f>Q357*H357</f>
        <v>0.31595970000000001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244</v>
      </c>
      <c r="AT357" s="238" t="s">
        <v>156</v>
      </c>
      <c r="AU357" s="238" t="s">
        <v>92</v>
      </c>
      <c r="AY357" s="18" t="s">
        <v>153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90</v>
      </c>
      <c r="BK357" s="239">
        <f>ROUND(I357*H357,2)</f>
        <v>0</v>
      </c>
      <c r="BL357" s="18" t="s">
        <v>244</v>
      </c>
      <c r="BM357" s="238" t="s">
        <v>679</v>
      </c>
    </row>
    <row r="358" s="13" customFormat="1">
      <c r="A358" s="13"/>
      <c r="B358" s="240"/>
      <c r="C358" s="241"/>
      <c r="D358" s="242" t="s">
        <v>163</v>
      </c>
      <c r="E358" s="243" t="s">
        <v>1</v>
      </c>
      <c r="F358" s="244" t="s">
        <v>680</v>
      </c>
      <c r="G358" s="241"/>
      <c r="H358" s="243" t="s">
        <v>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0" t="s">
        <v>163</v>
      </c>
      <c r="AU358" s="250" t="s">
        <v>92</v>
      </c>
      <c r="AV358" s="13" t="s">
        <v>90</v>
      </c>
      <c r="AW358" s="13" t="s">
        <v>36</v>
      </c>
      <c r="AX358" s="13" t="s">
        <v>83</v>
      </c>
      <c r="AY358" s="250" t="s">
        <v>153</v>
      </c>
    </row>
    <row r="359" s="13" customFormat="1">
      <c r="A359" s="13"/>
      <c r="B359" s="240"/>
      <c r="C359" s="241"/>
      <c r="D359" s="242" t="s">
        <v>163</v>
      </c>
      <c r="E359" s="243" t="s">
        <v>1</v>
      </c>
      <c r="F359" s="244" t="s">
        <v>467</v>
      </c>
      <c r="G359" s="241"/>
      <c r="H359" s="243" t="s">
        <v>1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0" t="s">
        <v>163</v>
      </c>
      <c r="AU359" s="250" t="s">
        <v>92</v>
      </c>
      <c r="AV359" s="13" t="s">
        <v>90</v>
      </c>
      <c r="AW359" s="13" t="s">
        <v>36</v>
      </c>
      <c r="AX359" s="13" t="s">
        <v>83</v>
      </c>
      <c r="AY359" s="250" t="s">
        <v>153</v>
      </c>
    </row>
    <row r="360" s="13" customFormat="1">
      <c r="A360" s="13"/>
      <c r="B360" s="240"/>
      <c r="C360" s="241"/>
      <c r="D360" s="242" t="s">
        <v>163</v>
      </c>
      <c r="E360" s="243" t="s">
        <v>1</v>
      </c>
      <c r="F360" s="244" t="s">
        <v>487</v>
      </c>
      <c r="G360" s="241"/>
      <c r="H360" s="243" t="s">
        <v>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0" t="s">
        <v>163</v>
      </c>
      <c r="AU360" s="250" t="s">
        <v>92</v>
      </c>
      <c r="AV360" s="13" t="s">
        <v>90</v>
      </c>
      <c r="AW360" s="13" t="s">
        <v>36</v>
      </c>
      <c r="AX360" s="13" t="s">
        <v>83</v>
      </c>
      <c r="AY360" s="250" t="s">
        <v>153</v>
      </c>
    </row>
    <row r="361" s="14" customFormat="1">
      <c r="A361" s="14"/>
      <c r="B361" s="251"/>
      <c r="C361" s="252"/>
      <c r="D361" s="242" t="s">
        <v>163</v>
      </c>
      <c r="E361" s="253" t="s">
        <v>1</v>
      </c>
      <c r="F361" s="254" t="s">
        <v>681</v>
      </c>
      <c r="G361" s="252"/>
      <c r="H361" s="255">
        <v>29.359999999999999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163</v>
      </c>
      <c r="AU361" s="261" t="s">
        <v>92</v>
      </c>
      <c r="AV361" s="14" t="s">
        <v>92</v>
      </c>
      <c r="AW361" s="14" t="s">
        <v>36</v>
      </c>
      <c r="AX361" s="14" t="s">
        <v>83</v>
      </c>
      <c r="AY361" s="261" t="s">
        <v>153</v>
      </c>
    </row>
    <row r="362" s="16" customFormat="1">
      <c r="A362" s="16"/>
      <c r="B362" s="279"/>
      <c r="C362" s="280"/>
      <c r="D362" s="242" t="s">
        <v>163</v>
      </c>
      <c r="E362" s="281" t="s">
        <v>381</v>
      </c>
      <c r="F362" s="282" t="s">
        <v>441</v>
      </c>
      <c r="G362" s="280"/>
      <c r="H362" s="283">
        <v>29.359999999999999</v>
      </c>
      <c r="I362" s="284"/>
      <c r="J362" s="280"/>
      <c r="K362" s="280"/>
      <c r="L362" s="285"/>
      <c r="M362" s="286"/>
      <c r="N362" s="287"/>
      <c r="O362" s="287"/>
      <c r="P362" s="287"/>
      <c r="Q362" s="287"/>
      <c r="R362" s="287"/>
      <c r="S362" s="287"/>
      <c r="T362" s="288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89" t="s">
        <v>163</v>
      </c>
      <c r="AU362" s="289" t="s">
        <v>92</v>
      </c>
      <c r="AV362" s="16" t="s">
        <v>172</v>
      </c>
      <c r="AW362" s="16" t="s">
        <v>36</v>
      </c>
      <c r="AX362" s="16" t="s">
        <v>83</v>
      </c>
      <c r="AY362" s="289" t="s">
        <v>153</v>
      </c>
    </row>
    <row r="363" s="13" customFormat="1">
      <c r="A363" s="13"/>
      <c r="B363" s="240"/>
      <c r="C363" s="241"/>
      <c r="D363" s="242" t="s">
        <v>163</v>
      </c>
      <c r="E363" s="243" t="s">
        <v>1</v>
      </c>
      <c r="F363" s="244" t="s">
        <v>450</v>
      </c>
      <c r="G363" s="241"/>
      <c r="H363" s="243" t="s">
        <v>1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0" t="s">
        <v>163</v>
      </c>
      <c r="AU363" s="250" t="s">
        <v>92</v>
      </c>
      <c r="AV363" s="13" t="s">
        <v>90</v>
      </c>
      <c r="AW363" s="13" t="s">
        <v>36</v>
      </c>
      <c r="AX363" s="13" t="s">
        <v>83</v>
      </c>
      <c r="AY363" s="250" t="s">
        <v>153</v>
      </c>
    </row>
    <row r="364" s="13" customFormat="1">
      <c r="A364" s="13"/>
      <c r="B364" s="240"/>
      <c r="C364" s="241"/>
      <c r="D364" s="242" t="s">
        <v>163</v>
      </c>
      <c r="E364" s="243" t="s">
        <v>1</v>
      </c>
      <c r="F364" s="244" t="s">
        <v>451</v>
      </c>
      <c r="G364" s="241"/>
      <c r="H364" s="243" t="s">
        <v>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163</v>
      </c>
      <c r="AU364" s="250" t="s">
        <v>92</v>
      </c>
      <c r="AV364" s="13" t="s">
        <v>90</v>
      </c>
      <c r="AW364" s="13" t="s">
        <v>36</v>
      </c>
      <c r="AX364" s="13" t="s">
        <v>83</v>
      </c>
      <c r="AY364" s="250" t="s">
        <v>153</v>
      </c>
    </row>
    <row r="365" s="14" customFormat="1">
      <c r="A365" s="14"/>
      <c r="B365" s="251"/>
      <c r="C365" s="252"/>
      <c r="D365" s="242" t="s">
        <v>163</v>
      </c>
      <c r="E365" s="253" t="s">
        <v>1</v>
      </c>
      <c r="F365" s="254" t="s">
        <v>682</v>
      </c>
      <c r="G365" s="252"/>
      <c r="H365" s="255">
        <v>5.6299999999999999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163</v>
      </c>
      <c r="AU365" s="261" t="s">
        <v>92</v>
      </c>
      <c r="AV365" s="14" t="s">
        <v>92</v>
      </c>
      <c r="AW365" s="14" t="s">
        <v>36</v>
      </c>
      <c r="AX365" s="14" t="s">
        <v>83</v>
      </c>
      <c r="AY365" s="261" t="s">
        <v>153</v>
      </c>
    </row>
    <row r="366" s="16" customFormat="1">
      <c r="A366" s="16"/>
      <c r="B366" s="279"/>
      <c r="C366" s="280"/>
      <c r="D366" s="242" t="s">
        <v>163</v>
      </c>
      <c r="E366" s="281" t="s">
        <v>385</v>
      </c>
      <c r="F366" s="282" t="s">
        <v>441</v>
      </c>
      <c r="G366" s="280"/>
      <c r="H366" s="283">
        <v>5.6299999999999999</v>
      </c>
      <c r="I366" s="284"/>
      <c r="J366" s="280"/>
      <c r="K366" s="280"/>
      <c r="L366" s="285"/>
      <c r="M366" s="286"/>
      <c r="N366" s="287"/>
      <c r="O366" s="287"/>
      <c r="P366" s="287"/>
      <c r="Q366" s="287"/>
      <c r="R366" s="287"/>
      <c r="S366" s="287"/>
      <c r="T366" s="288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89" t="s">
        <v>163</v>
      </c>
      <c r="AU366" s="289" t="s">
        <v>92</v>
      </c>
      <c r="AV366" s="16" t="s">
        <v>172</v>
      </c>
      <c r="AW366" s="16" t="s">
        <v>36</v>
      </c>
      <c r="AX366" s="16" t="s">
        <v>83</v>
      </c>
      <c r="AY366" s="289" t="s">
        <v>153</v>
      </c>
    </row>
    <row r="367" s="15" customFormat="1">
      <c r="A367" s="15"/>
      <c r="B367" s="262"/>
      <c r="C367" s="263"/>
      <c r="D367" s="242" t="s">
        <v>163</v>
      </c>
      <c r="E367" s="264" t="s">
        <v>1</v>
      </c>
      <c r="F367" s="265" t="s">
        <v>167</v>
      </c>
      <c r="G367" s="263"/>
      <c r="H367" s="266">
        <v>34.990000000000002</v>
      </c>
      <c r="I367" s="267"/>
      <c r="J367" s="263"/>
      <c r="K367" s="263"/>
      <c r="L367" s="268"/>
      <c r="M367" s="269"/>
      <c r="N367" s="270"/>
      <c r="O367" s="270"/>
      <c r="P367" s="270"/>
      <c r="Q367" s="270"/>
      <c r="R367" s="270"/>
      <c r="S367" s="270"/>
      <c r="T367" s="27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2" t="s">
        <v>163</v>
      </c>
      <c r="AU367" s="272" t="s">
        <v>92</v>
      </c>
      <c r="AV367" s="15" t="s">
        <v>161</v>
      </c>
      <c r="AW367" s="15" t="s">
        <v>36</v>
      </c>
      <c r="AX367" s="15" t="s">
        <v>90</v>
      </c>
      <c r="AY367" s="272" t="s">
        <v>153</v>
      </c>
    </row>
    <row r="368" s="2" customFormat="1" ht="21.75" customHeight="1">
      <c r="A368" s="39"/>
      <c r="B368" s="40"/>
      <c r="C368" s="290" t="s">
        <v>683</v>
      </c>
      <c r="D368" s="290" t="s">
        <v>499</v>
      </c>
      <c r="E368" s="291" t="s">
        <v>684</v>
      </c>
      <c r="F368" s="292" t="s">
        <v>685</v>
      </c>
      <c r="G368" s="293" t="s">
        <v>159</v>
      </c>
      <c r="H368" s="294">
        <v>38.488999999999997</v>
      </c>
      <c r="I368" s="295"/>
      <c r="J368" s="296">
        <f>ROUND(I368*H368,2)</f>
        <v>0</v>
      </c>
      <c r="K368" s="292" t="s">
        <v>1</v>
      </c>
      <c r="L368" s="297"/>
      <c r="M368" s="298" t="s">
        <v>1</v>
      </c>
      <c r="N368" s="299" t="s">
        <v>48</v>
      </c>
      <c r="O368" s="92"/>
      <c r="P368" s="236">
        <f>O368*H368</f>
        <v>0</v>
      </c>
      <c r="Q368" s="236">
        <v>0.018200000000000001</v>
      </c>
      <c r="R368" s="236">
        <f>Q368*H368</f>
        <v>0.70049980000000001</v>
      </c>
      <c r="S368" s="236">
        <v>0</v>
      </c>
      <c r="T368" s="23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8" t="s">
        <v>349</v>
      </c>
      <c r="AT368" s="238" t="s">
        <v>499</v>
      </c>
      <c r="AU368" s="238" t="s">
        <v>92</v>
      </c>
      <c r="AY368" s="18" t="s">
        <v>153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8" t="s">
        <v>90</v>
      </c>
      <c r="BK368" s="239">
        <f>ROUND(I368*H368,2)</f>
        <v>0</v>
      </c>
      <c r="BL368" s="18" t="s">
        <v>244</v>
      </c>
      <c r="BM368" s="238" t="s">
        <v>686</v>
      </c>
    </row>
    <row r="369" s="14" customFormat="1">
      <c r="A369" s="14"/>
      <c r="B369" s="251"/>
      <c r="C369" s="252"/>
      <c r="D369" s="242" t="s">
        <v>163</v>
      </c>
      <c r="E369" s="252"/>
      <c r="F369" s="254" t="s">
        <v>517</v>
      </c>
      <c r="G369" s="252"/>
      <c r="H369" s="255">
        <v>38.488999999999997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1" t="s">
        <v>163</v>
      </c>
      <c r="AU369" s="261" t="s">
        <v>92</v>
      </c>
      <c r="AV369" s="14" t="s">
        <v>92</v>
      </c>
      <c r="AW369" s="14" t="s">
        <v>4</v>
      </c>
      <c r="AX369" s="14" t="s">
        <v>90</v>
      </c>
      <c r="AY369" s="261" t="s">
        <v>153</v>
      </c>
    </row>
    <row r="370" s="2" customFormat="1" ht="16.5" customHeight="1">
      <c r="A370" s="39"/>
      <c r="B370" s="40"/>
      <c r="C370" s="227" t="s">
        <v>687</v>
      </c>
      <c r="D370" s="227" t="s">
        <v>156</v>
      </c>
      <c r="E370" s="228" t="s">
        <v>688</v>
      </c>
      <c r="F370" s="229" t="s">
        <v>689</v>
      </c>
      <c r="G370" s="230" t="s">
        <v>299</v>
      </c>
      <c r="H370" s="231">
        <v>40.670000000000002</v>
      </c>
      <c r="I370" s="232"/>
      <c r="J370" s="233">
        <f>ROUND(I370*H370,2)</f>
        <v>0</v>
      </c>
      <c r="K370" s="229" t="s">
        <v>160</v>
      </c>
      <c r="L370" s="45"/>
      <c r="M370" s="234" t="s">
        <v>1</v>
      </c>
      <c r="N370" s="235" t="s">
        <v>48</v>
      </c>
      <c r="O370" s="92"/>
      <c r="P370" s="236">
        <f>O370*H370</f>
        <v>0</v>
      </c>
      <c r="Q370" s="236">
        <v>9.0000000000000006E-05</v>
      </c>
      <c r="R370" s="236">
        <f>Q370*H370</f>
        <v>0.0036603000000000004</v>
      </c>
      <c r="S370" s="236">
        <v>0</v>
      </c>
      <c r="T370" s="23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8" t="s">
        <v>244</v>
      </c>
      <c r="AT370" s="238" t="s">
        <v>156</v>
      </c>
      <c r="AU370" s="238" t="s">
        <v>92</v>
      </c>
      <c r="AY370" s="18" t="s">
        <v>153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8" t="s">
        <v>90</v>
      </c>
      <c r="BK370" s="239">
        <f>ROUND(I370*H370,2)</f>
        <v>0</v>
      </c>
      <c r="BL370" s="18" t="s">
        <v>244</v>
      </c>
      <c r="BM370" s="238" t="s">
        <v>690</v>
      </c>
    </row>
    <row r="371" s="13" customFormat="1">
      <c r="A371" s="13"/>
      <c r="B371" s="240"/>
      <c r="C371" s="241"/>
      <c r="D371" s="242" t="s">
        <v>163</v>
      </c>
      <c r="E371" s="243" t="s">
        <v>1</v>
      </c>
      <c r="F371" s="244" t="s">
        <v>691</v>
      </c>
      <c r="G371" s="241"/>
      <c r="H371" s="243" t="s">
        <v>1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0" t="s">
        <v>163</v>
      </c>
      <c r="AU371" s="250" t="s">
        <v>92</v>
      </c>
      <c r="AV371" s="13" t="s">
        <v>90</v>
      </c>
      <c r="AW371" s="13" t="s">
        <v>36</v>
      </c>
      <c r="AX371" s="13" t="s">
        <v>83</v>
      </c>
      <c r="AY371" s="250" t="s">
        <v>153</v>
      </c>
    </row>
    <row r="372" s="13" customFormat="1">
      <c r="A372" s="13"/>
      <c r="B372" s="240"/>
      <c r="C372" s="241"/>
      <c r="D372" s="242" t="s">
        <v>163</v>
      </c>
      <c r="E372" s="243" t="s">
        <v>1</v>
      </c>
      <c r="F372" s="244" t="s">
        <v>467</v>
      </c>
      <c r="G372" s="241"/>
      <c r="H372" s="243" t="s">
        <v>1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0" t="s">
        <v>163</v>
      </c>
      <c r="AU372" s="250" t="s">
        <v>92</v>
      </c>
      <c r="AV372" s="13" t="s">
        <v>90</v>
      </c>
      <c r="AW372" s="13" t="s">
        <v>36</v>
      </c>
      <c r="AX372" s="13" t="s">
        <v>83</v>
      </c>
      <c r="AY372" s="250" t="s">
        <v>153</v>
      </c>
    </row>
    <row r="373" s="13" customFormat="1">
      <c r="A373" s="13"/>
      <c r="B373" s="240"/>
      <c r="C373" s="241"/>
      <c r="D373" s="242" t="s">
        <v>163</v>
      </c>
      <c r="E373" s="243" t="s">
        <v>1</v>
      </c>
      <c r="F373" s="244" t="s">
        <v>487</v>
      </c>
      <c r="G373" s="241"/>
      <c r="H373" s="243" t="s">
        <v>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163</v>
      </c>
      <c r="AU373" s="250" t="s">
        <v>92</v>
      </c>
      <c r="AV373" s="13" t="s">
        <v>90</v>
      </c>
      <c r="AW373" s="13" t="s">
        <v>36</v>
      </c>
      <c r="AX373" s="13" t="s">
        <v>83</v>
      </c>
      <c r="AY373" s="250" t="s">
        <v>153</v>
      </c>
    </row>
    <row r="374" s="14" customFormat="1">
      <c r="A374" s="14"/>
      <c r="B374" s="251"/>
      <c r="C374" s="252"/>
      <c r="D374" s="242" t="s">
        <v>163</v>
      </c>
      <c r="E374" s="253" t="s">
        <v>1</v>
      </c>
      <c r="F374" s="254" t="s">
        <v>692</v>
      </c>
      <c r="G374" s="252"/>
      <c r="H374" s="255">
        <v>30.370000000000001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1" t="s">
        <v>163</v>
      </c>
      <c r="AU374" s="261" t="s">
        <v>92</v>
      </c>
      <c r="AV374" s="14" t="s">
        <v>92</v>
      </c>
      <c r="AW374" s="14" t="s">
        <v>36</v>
      </c>
      <c r="AX374" s="14" t="s">
        <v>83</v>
      </c>
      <c r="AY374" s="261" t="s">
        <v>153</v>
      </c>
    </row>
    <row r="375" s="16" customFormat="1">
      <c r="A375" s="16"/>
      <c r="B375" s="279"/>
      <c r="C375" s="280"/>
      <c r="D375" s="242" t="s">
        <v>163</v>
      </c>
      <c r="E375" s="281" t="s">
        <v>379</v>
      </c>
      <c r="F375" s="282" t="s">
        <v>441</v>
      </c>
      <c r="G375" s="280"/>
      <c r="H375" s="283">
        <v>30.370000000000001</v>
      </c>
      <c r="I375" s="284"/>
      <c r="J375" s="280"/>
      <c r="K375" s="280"/>
      <c r="L375" s="285"/>
      <c r="M375" s="286"/>
      <c r="N375" s="287"/>
      <c r="O375" s="287"/>
      <c r="P375" s="287"/>
      <c r="Q375" s="287"/>
      <c r="R375" s="287"/>
      <c r="S375" s="287"/>
      <c r="T375" s="288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89" t="s">
        <v>163</v>
      </c>
      <c r="AU375" s="289" t="s">
        <v>92</v>
      </c>
      <c r="AV375" s="16" t="s">
        <v>172</v>
      </c>
      <c r="AW375" s="16" t="s">
        <v>36</v>
      </c>
      <c r="AX375" s="16" t="s">
        <v>83</v>
      </c>
      <c r="AY375" s="289" t="s">
        <v>153</v>
      </c>
    </row>
    <row r="376" s="13" customFormat="1">
      <c r="A376" s="13"/>
      <c r="B376" s="240"/>
      <c r="C376" s="241"/>
      <c r="D376" s="242" t="s">
        <v>163</v>
      </c>
      <c r="E376" s="243" t="s">
        <v>1</v>
      </c>
      <c r="F376" s="244" t="s">
        <v>450</v>
      </c>
      <c r="G376" s="241"/>
      <c r="H376" s="243" t="s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163</v>
      </c>
      <c r="AU376" s="250" t="s">
        <v>92</v>
      </c>
      <c r="AV376" s="13" t="s">
        <v>90</v>
      </c>
      <c r="AW376" s="13" t="s">
        <v>36</v>
      </c>
      <c r="AX376" s="13" t="s">
        <v>83</v>
      </c>
      <c r="AY376" s="250" t="s">
        <v>153</v>
      </c>
    </row>
    <row r="377" s="13" customFormat="1">
      <c r="A377" s="13"/>
      <c r="B377" s="240"/>
      <c r="C377" s="241"/>
      <c r="D377" s="242" t="s">
        <v>163</v>
      </c>
      <c r="E377" s="243" t="s">
        <v>1</v>
      </c>
      <c r="F377" s="244" t="s">
        <v>451</v>
      </c>
      <c r="G377" s="241"/>
      <c r="H377" s="243" t="s">
        <v>1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0" t="s">
        <v>163</v>
      </c>
      <c r="AU377" s="250" t="s">
        <v>92</v>
      </c>
      <c r="AV377" s="13" t="s">
        <v>90</v>
      </c>
      <c r="AW377" s="13" t="s">
        <v>36</v>
      </c>
      <c r="AX377" s="13" t="s">
        <v>83</v>
      </c>
      <c r="AY377" s="250" t="s">
        <v>153</v>
      </c>
    </row>
    <row r="378" s="14" customFormat="1">
      <c r="A378" s="14"/>
      <c r="B378" s="251"/>
      <c r="C378" s="252"/>
      <c r="D378" s="242" t="s">
        <v>163</v>
      </c>
      <c r="E378" s="253" t="s">
        <v>1</v>
      </c>
      <c r="F378" s="254" t="s">
        <v>693</v>
      </c>
      <c r="G378" s="252"/>
      <c r="H378" s="255">
        <v>10.300000000000001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163</v>
      </c>
      <c r="AU378" s="261" t="s">
        <v>92</v>
      </c>
      <c r="AV378" s="14" t="s">
        <v>92</v>
      </c>
      <c r="AW378" s="14" t="s">
        <v>36</v>
      </c>
      <c r="AX378" s="14" t="s">
        <v>83</v>
      </c>
      <c r="AY378" s="261" t="s">
        <v>153</v>
      </c>
    </row>
    <row r="379" s="16" customFormat="1">
      <c r="A379" s="16"/>
      <c r="B379" s="279"/>
      <c r="C379" s="280"/>
      <c r="D379" s="242" t="s">
        <v>163</v>
      </c>
      <c r="E379" s="281" t="s">
        <v>383</v>
      </c>
      <c r="F379" s="282" t="s">
        <v>441</v>
      </c>
      <c r="G379" s="280"/>
      <c r="H379" s="283">
        <v>10.300000000000001</v>
      </c>
      <c r="I379" s="284"/>
      <c r="J379" s="280"/>
      <c r="K379" s="280"/>
      <c r="L379" s="285"/>
      <c r="M379" s="286"/>
      <c r="N379" s="287"/>
      <c r="O379" s="287"/>
      <c r="P379" s="287"/>
      <c r="Q379" s="287"/>
      <c r="R379" s="287"/>
      <c r="S379" s="287"/>
      <c r="T379" s="288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89" t="s">
        <v>163</v>
      </c>
      <c r="AU379" s="289" t="s">
        <v>92</v>
      </c>
      <c r="AV379" s="16" t="s">
        <v>172</v>
      </c>
      <c r="AW379" s="16" t="s">
        <v>36</v>
      </c>
      <c r="AX379" s="16" t="s">
        <v>83</v>
      </c>
      <c r="AY379" s="289" t="s">
        <v>153</v>
      </c>
    </row>
    <row r="380" s="15" customFormat="1">
      <c r="A380" s="15"/>
      <c r="B380" s="262"/>
      <c r="C380" s="263"/>
      <c r="D380" s="242" t="s">
        <v>163</v>
      </c>
      <c r="E380" s="264" t="s">
        <v>1</v>
      </c>
      <c r="F380" s="265" t="s">
        <v>167</v>
      </c>
      <c r="G380" s="263"/>
      <c r="H380" s="266">
        <v>40.670000000000002</v>
      </c>
      <c r="I380" s="267"/>
      <c r="J380" s="263"/>
      <c r="K380" s="263"/>
      <c r="L380" s="268"/>
      <c r="M380" s="269"/>
      <c r="N380" s="270"/>
      <c r="O380" s="270"/>
      <c r="P380" s="270"/>
      <c r="Q380" s="270"/>
      <c r="R380" s="270"/>
      <c r="S380" s="270"/>
      <c r="T380" s="271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2" t="s">
        <v>163</v>
      </c>
      <c r="AU380" s="272" t="s">
        <v>92</v>
      </c>
      <c r="AV380" s="15" t="s">
        <v>161</v>
      </c>
      <c r="AW380" s="15" t="s">
        <v>36</v>
      </c>
      <c r="AX380" s="15" t="s">
        <v>90</v>
      </c>
      <c r="AY380" s="272" t="s">
        <v>153</v>
      </c>
    </row>
    <row r="381" s="2" customFormat="1" ht="24.15" customHeight="1">
      <c r="A381" s="39"/>
      <c r="B381" s="40"/>
      <c r="C381" s="227" t="s">
        <v>694</v>
      </c>
      <c r="D381" s="227" t="s">
        <v>156</v>
      </c>
      <c r="E381" s="228" t="s">
        <v>695</v>
      </c>
      <c r="F381" s="229" t="s">
        <v>696</v>
      </c>
      <c r="G381" s="230" t="s">
        <v>159</v>
      </c>
      <c r="H381" s="231">
        <v>34.990000000000002</v>
      </c>
      <c r="I381" s="232"/>
      <c r="J381" s="233">
        <f>ROUND(I381*H381,2)</f>
        <v>0</v>
      </c>
      <c r="K381" s="229" t="s">
        <v>160</v>
      </c>
      <c r="L381" s="45"/>
      <c r="M381" s="234" t="s">
        <v>1</v>
      </c>
      <c r="N381" s="235" t="s">
        <v>48</v>
      </c>
      <c r="O381" s="92"/>
      <c r="P381" s="236">
        <f>O381*H381</f>
        <v>0</v>
      </c>
      <c r="Q381" s="236">
        <v>5.0000000000000002E-05</v>
      </c>
      <c r="R381" s="236">
        <f>Q381*H381</f>
        <v>0.0017495000000000002</v>
      </c>
      <c r="S381" s="236">
        <v>0</v>
      </c>
      <c r="T381" s="23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8" t="s">
        <v>244</v>
      </c>
      <c r="AT381" s="238" t="s">
        <v>156</v>
      </c>
      <c r="AU381" s="238" t="s">
        <v>92</v>
      </c>
      <c r="AY381" s="18" t="s">
        <v>153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8" t="s">
        <v>90</v>
      </c>
      <c r="BK381" s="239">
        <f>ROUND(I381*H381,2)</f>
        <v>0</v>
      </c>
      <c r="BL381" s="18" t="s">
        <v>244</v>
      </c>
      <c r="BM381" s="238" t="s">
        <v>697</v>
      </c>
    </row>
    <row r="382" s="13" customFormat="1">
      <c r="A382" s="13"/>
      <c r="B382" s="240"/>
      <c r="C382" s="241"/>
      <c r="D382" s="242" t="s">
        <v>163</v>
      </c>
      <c r="E382" s="243" t="s">
        <v>1</v>
      </c>
      <c r="F382" s="244" t="s">
        <v>698</v>
      </c>
      <c r="G382" s="241"/>
      <c r="H382" s="243" t="s">
        <v>1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0" t="s">
        <v>163</v>
      </c>
      <c r="AU382" s="250" t="s">
        <v>92</v>
      </c>
      <c r="AV382" s="13" t="s">
        <v>90</v>
      </c>
      <c r="AW382" s="13" t="s">
        <v>36</v>
      </c>
      <c r="AX382" s="13" t="s">
        <v>83</v>
      </c>
      <c r="AY382" s="250" t="s">
        <v>153</v>
      </c>
    </row>
    <row r="383" s="13" customFormat="1">
      <c r="A383" s="13"/>
      <c r="B383" s="240"/>
      <c r="C383" s="241"/>
      <c r="D383" s="242" t="s">
        <v>163</v>
      </c>
      <c r="E383" s="243" t="s">
        <v>1</v>
      </c>
      <c r="F383" s="244" t="s">
        <v>467</v>
      </c>
      <c r="G383" s="241"/>
      <c r="H383" s="243" t="s">
        <v>1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0" t="s">
        <v>163</v>
      </c>
      <c r="AU383" s="250" t="s">
        <v>92</v>
      </c>
      <c r="AV383" s="13" t="s">
        <v>90</v>
      </c>
      <c r="AW383" s="13" t="s">
        <v>36</v>
      </c>
      <c r="AX383" s="13" t="s">
        <v>83</v>
      </c>
      <c r="AY383" s="250" t="s">
        <v>153</v>
      </c>
    </row>
    <row r="384" s="13" customFormat="1">
      <c r="A384" s="13"/>
      <c r="B384" s="240"/>
      <c r="C384" s="241"/>
      <c r="D384" s="242" t="s">
        <v>163</v>
      </c>
      <c r="E384" s="243" t="s">
        <v>1</v>
      </c>
      <c r="F384" s="244" t="s">
        <v>487</v>
      </c>
      <c r="G384" s="241"/>
      <c r="H384" s="243" t="s">
        <v>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0" t="s">
        <v>163</v>
      </c>
      <c r="AU384" s="250" t="s">
        <v>92</v>
      </c>
      <c r="AV384" s="13" t="s">
        <v>90</v>
      </c>
      <c r="AW384" s="13" t="s">
        <v>36</v>
      </c>
      <c r="AX384" s="13" t="s">
        <v>83</v>
      </c>
      <c r="AY384" s="250" t="s">
        <v>153</v>
      </c>
    </row>
    <row r="385" s="14" customFormat="1">
      <c r="A385" s="14"/>
      <c r="B385" s="251"/>
      <c r="C385" s="252"/>
      <c r="D385" s="242" t="s">
        <v>163</v>
      </c>
      <c r="E385" s="253" t="s">
        <v>1</v>
      </c>
      <c r="F385" s="254" t="s">
        <v>469</v>
      </c>
      <c r="G385" s="252"/>
      <c r="H385" s="255">
        <v>29.359999999999999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1" t="s">
        <v>163</v>
      </c>
      <c r="AU385" s="261" t="s">
        <v>92</v>
      </c>
      <c r="AV385" s="14" t="s">
        <v>92</v>
      </c>
      <c r="AW385" s="14" t="s">
        <v>36</v>
      </c>
      <c r="AX385" s="14" t="s">
        <v>83</v>
      </c>
      <c r="AY385" s="261" t="s">
        <v>153</v>
      </c>
    </row>
    <row r="386" s="13" customFormat="1">
      <c r="A386" s="13"/>
      <c r="B386" s="240"/>
      <c r="C386" s="241"/>
      <c r="D386" s="242" t="s">
        <v>163</v>
      </c>
      <c r="E386" s="243" t="s">
        <v>1</v>
      </c>
      <c r="F386" s="244" t="s">
        <v>450</v>
      </c>
      <c r="G386" s="241"/>
      <c r="H386" s="243" t="s">
        <v>1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0" t="s">
        <v>163</v>
      </c>
      <c r="AU386" s="250" t="s">
        <v>92</v>
      </c>
      <c r="AV386" s="13" t="s">
        <v>90</v>
      </c>
      <c r="AW386" s="13" t="s">
        <v>36</v>
      </c>
      <c r="AX386" s="13" t="s">
        <v>83</v>
      </c>
      <c r="AY386" s="250" t="s">
        <v>153</v>
      </c>
    </row>
    <row r="387" s="13" customFormat="1">
      <c r="A387" s="13"/>
      <c r="B387" s="240"/>
      <c r="C387" s="241"/>
      <c r="D387" s="242" t="s">
        <v>163</v>
      </c>
      <c r="E387" s="243" t="s">
        <v>1</v>
      </c>
      <c r="F387" s="244" t="s">
        <v>451</v>
      </c>
      <c r="G387" s="241"/>
      <c r="H387" s="243" t="s">
        <v>1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0" t="s">
        <v>163</v>
      </c>
      <c r="AU387" s="250" t="s">
        <v>92</v>
      </c>
      <c r="AV387" s="13" t="s">
        <v>90</v>
      </c>
      <c r="AW387" s="13" t="s">
        <v>36</v>
      </c>
      <c r="AX387" s="13" t="s">
        <v>83</v>
      </c>
      <c r="AY387" s="250" t="s">
        <v>153</v>
      </c>
    </row>
    <row r="388" s="14" customFormat="1">
      <c r="A388" s="14"/>
      <c r="B388" s="251"/>
      <c r="C388" s="252"/>
      <c r="D388" s="242" t="s">
        <v>163</v>
      </c>
      <c r="E388" s="253" t="s">
        <v>1</v>
      </c>
      <c r="F388" s="254" t="s">
        <v>452</v>
      </c>
      <c r="G388" s="252"/>
      <c r="H388" s="255">
        <v>5.6299999999999999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1" t="s">
        <v>163</v>
      </c>
      <c r="AU388" s="261" t="s">
        <v>92</v>
      </c>
      <c r="AV388" s="14" t="s">
        <v>92</v>
      </c>
      <c r="AW388" s="14" t="s">
        <v>36</v>
      </c>
      <c r="AX388" s="14" t="s">
        <v>83</v>
      </c>
      <c r="AY388" s="261" t="s">
        <v>153</v>
      </c>
    </row>
    <row r="389" s="15" customFormat="1">
      <c r="A389" s="15"/>
      <c r="B389" s="262"/>
      <c r="C389" s="263"/>
      <c r="D389" s="242" t="s">
        <v>163</v>
      </c>
      <c r="E389" s="264" t="s">
        <v>1</v>
      </c>
      <c r="F389" s="265" t="s">
        <v>167</v>
      </c>
      <c r="G389" s="263"/>
      <c r="H389" s="266">
        <v>34.990000000000002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2" t="s">
        <v>163</v>
      </c>
      <c r="AU389" s="272" t="s">
        <v>92</v>
      </c>
      <c r="AV389" s="15" t="s">
        <v>161</v>
      </c>
      <c r="AW389" s="15" t="s">
        <v>36</v>
      </c>
      <c r="AX389" s="15" t="s">
        <v>90</v>
      </c>
      <c r="AY389" s="272" t="s">
        <v>153</v>
      </c>
    </row>
    <row r="390" s="2" customFormat="1" ht="24.15" customHeight="1">
      <c r="A390" s="39"/>
      <c r="B390" s="40"/>
      <c r="C390" s="227" t="s">
        <v>699</v>
      </c>
      <c r="D390" s="227" t="s">
        <v>156</v>
      </c>
      <c r="E390" s="228" t="s">
        <v>700</v>
      </c>
      <c r="F390" s="229" t="s">
        <v>701</v>
      </c>
      <c r="G390" s="230" t="s">
        <v>230</v>
      </c>
      <c r="H390" s="231">
        <v>1.591</v>
      </c>
      <c r="I390" s="232"/>
      <c r="J390" s="233">
        <f>ROUND(I390*H390,2)</f>
        <v>0</v>
      </c>
      <c r="K390" s="229" t="s">
        <v>160</v>
      </c>
      <c r="L390" s="45"/>
      <c r="M390" s="234" t="s">
        <v>1</v>
      </c>
      <c r="N390" s="235" t="s">
        <v>48</v>
      </c>
      <c r="O390" s="92"/>
      <c r="P390" s="236">
        <f>O390*H390</f>
        <v>0</v>
      </c>
      <c r="Q390" s="236">
        <v>0</v>
      </c>
      <c r="R390" s="236">
        <f>Q390*H390</f>
        <v>0</v>
      </c>
      <c r="S390" s="236">
        <v>0</v>
      </c>
      <c r="T390" s="237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8" t="s">
        <v>244</v>
      </c>
      <c r="AT390" s="238" t="s">
        <v>156</v>
      </c>
      <c r="AU390" s="238" t="s">
        <v>92</v>
      </c>
      <c r="AY390" s="18" t="s">
        <v>153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8" t="s">
        <v>90</v>
      </c>
      <c r="BK390" s="239">
        <f>ROUND(I390*H390,2)</f>
        <v>0</v>
      </c>
      <c r="BL390" s="18" t="s">
        <v>244</v>
      </c>
      <c r="BM390" s="238" t="s">
        <v>702</v>
      </c>
    </row>
    <row r="391" s="12" customFormat="1" ht="22.8" customHeight="1">
      <c r="A391" s="12"/>
      <c r="B391" s="211"/>
      <c r="C391" s="212"/>
      <c r="D391" s="213" t="s">
        <v>82</v>
      </c>
      <c r="E391" s="225" t="s">
        <v>319</v>
      </c>
      <c r="F391" s="225" t="s">
        <v>320</v>
      </c>
      <c r="G391" s="212"/>
      <c r="H391" s="212"/>
      <c r="I391" s="215"/>
      <c r="J391" s="226">
        <f>BK391</f>
        <v>0</v>
      </c>
      <c r="K391" s="212"/>
      <c r="L391" s="217"/>
      <c r="M391" s="218"/>
      <c r="N391" s="219"/>
      <c r="O391" s="219"/>
      <c r="P391" s="220">
        <f>SUM(P392:P485)</f>
        <v>0</v>
      </c>
      <c r="Q391" s="219"/>
      <c r="R391" s="220">
        <f>SUM(R392:R485)</f>
        <v>5.4911792000000004</v>
      </c>
      <c r="S391" s="219"/>
      <c r="T391" s="221">
        <f>SUM(T392:T485)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2" t="s">
        <v>92</v>
      </c>
      <c r="AT391" s="223" t="s">
        <v>82</v>
      </c>
      <c r="AU391" s="223" t="s">
        <v>90</v>
      </c>
      <c r="AY391" s="222" t="s">
        <v>153</v>
      </c>
      <c r="BK391" s="224">
        <f>SUM(BK392:BK485)</f>
        <v>0</v>
      </c>
    </row>
    <row r="392" s="2" customFormat="1" ht="16.5" customHeight="1">
      <c r="A392" s="39"/>
      <c r="B392" s="40"/>
      <c r="C392" s="227" t="s">
        <v>703</v>
      </c>
      <c r="D392" s="227" t="s">
        <v>156</v>
      </c>
      <c r="E392" s="228" t="s">
        <v>704</v>
      </c>
      <c r="F392" s="229" t="s">
        <v>705</v>
      </c>
      <c r="G392" s="230" t="s">
        <v>159</v>
      </c>
      <c r="H392" s="231">
        <v>246.21000000000001</v>
      </c>
      <c r="I392" s="232"/>
      <c r="J392" s="233">
        <f>ROUND(I392*H392,2)</f>
        <v>0</v>
      </c>
      <c r="K392" s="229" t="s">
        <v>160</v>
      </c>
      <c r="L392" s="45"/>
      <c r="M392" s="234" t="s">
        <v>1</v>
      </c>
      <c r="N392" s="235" t="s">
        <v>48</v>
      </c>
      <c r="O392" s="92"/>
      <c r="P392" s="236">
        <f>O392*H392</f>
        <v>0</v>
      </c>
      <c r="Q392" s="236">
        <v>0</v>
      </c>
      <c r="R392" s="236">
        <f>Q392*H392</f>
        <v>0</v>
      </c>
      <c r="S392" s="236">
        <v>0</v>
      </c>
      <c r="T392" s="23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244</v>
      </c>
      <c r="AT392" s="238" t="s">
        <v>156</v>
      </c>
      <c r="AU392" s="238" t="s">
        <v>92</v>
      </c>
      <c r="AY392" s="18" t="s">
        <v>153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90</v>
      </c>
      <c r="BK392" s="239">
        <f>ROUND(I392*H392,2)</f>
        <v>0</v>
      </c>
      <c r="BL392" s="18" t="s">
        <v>244</v>
      </c>
      <c r="BM392" s="238" t="s">
        <v>706</v>
      </c>
    </row>
    <row r="393" s="13" customFormat="1">
      <c r="A393" s="13"/>
      <c r="B393" s="240"/>
      <c r="C393" s="241"/>
      <c r="D393" s="242" t="s">
        <v>163</v>
      </c>
      <c r="E393" s="243" t="s">
        <v>1</v>
      </c>
      <c r="F393" s="244" t="s">
        <v>707</v>
      </c>
      <c r="G393" s="241"/>
      <c r="H393" s="243" t="s">
        <v>1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0" t="s">
        <v>163</v>
      </c>
      <c r="AU393" s="250" t="s">
        <v>92</v>
      </c>
      <c r="AV393" s="13" t="s">
        <v>90</v>
      </c>
      <c r="AW393" s="13" t="s">
        <v>36</v>
      </c>
      <c r="AX393" s="13" t="s">
        <v>83</v>
      </c>
      <c r="AY393" s="250" t="s">
        <v>153</v>
      </c>
    </row>
    <row r="394" s="13" customFormat="1">
      <c r="A394" s="13"/>
      <c r="B394" s="240"/>
      <c r="C394" s="241"/>
      <c r="D394" s="242" t="s">
        <v>163</v>
      </c>
      <c r="E394" s="243" t="s">
        <v>1</v>
      </c>
      <c r="F394" s="244" t="s">
        <v>457</v>
      </c>
      <c r="G394" s="241"/>
      <c r="H394" s="243" t="s">
        <v>1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0" t="s">
        <v>163</v>
      </c>
      <c r="AU394" s="250" t="s">
        <v>92</v>
      </c>
      <c r="AV394" s="13" t="s">
        <v>90</v>
      </c>
      <c r="AW394" s="13" t="s">
        <v>36</v>
      </c>
      <c r="AX394" s="13" t="s">
        <v>83</v>
      </c>
      <c r="AY394" s="250" t="s">
        <v>153</v>
      </c>
    </row>
    <row r="395" s="13" customFormat="1">
      <c r="A395" s="13"/>
      <c r="B395" s="240"/>
      <c r="C395" s="241"/>
      <c r="D395" s="242" t="s">
        <v>163</v>
      </c>
      <c r="E395" s="243" t="s">
        <v>1</v>
      </c>
      <c r="F395" s="244" t="s">
        <v>458</v>
      </c>
      <c r="G395" s="241"/>
      <c r="H395" s="243" t="s">
        <v>1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0" t="s">
        <v>163</v>
      </c>
      <c r="AU395" s="250" t="s">
        <v>92</v>
      </c>
      <c r="AV395" s="13" t="s">
        <v>90</v>
      </c>
      <c r="AW395" s="13" t="s">
        <v>36</v>
      </c>
      <c r="AX395" s="13" t="s">
        <v>83</v>
      </c>
      <c r="AY395" s="250" t="s">
        <v>153</v>
      </c>
    </row>
    <row r="396" s="14" customFormat="1">
      <c r="A396" s="14"/>
      <c r="B396" s="251"/>
      <c r="C396" s="252"/>
      <c r="D396" s="242" t="s">
        <v>163</v>
      </c>
      <c r="E396" s="253" t="s">
        <v>1</v>
      </c>
      <c r="F396" s="254" t="s">
        <v>459</v>
      </c>
      <c r="G396" s="252"/>
      <c r="H396" s="255">
        <v>246.21000000000001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1" t="s">
        <v>163</v>
      </c>
      <c r="AU396" s="261" t="s">
        <v>92</v>
      </c>
      <c r="AV396" s="14" t="s">
        <v>92</v>
      </c>
      <c r="AW396" s="14" t="s">
        <v>36</v>
      </c>
      <c r="AX396" s="14" t="s">
        <v>83</v>
      </c>
      <c r="AY396" s="261" t="s">
        <v>153</v>
      </c>
    </row>
    <row r="397" s="15" customFormat="1">
      <c r="A397" s="15"/>
      <c r="B397" s="262"/>
      <c r="C397" s="263"/>
      <c r="D397" s="242" t="s">
        <v>163</v>
      </c>
      <c r="E397" s="264" t="s">
        <v>1</v>
      </c>
      <c r="F397" s="265" t="s">
        <v>167</v>
      </c>
      <c r="G397" s="263"/>
      <c r="H397" s="266">
        <v>246.21000000000001</v>
      </c>
      <c r="I397" s="267"/>
      <c r="J397" s="263"/>
      <c r="K397" s="263"/>
      <c r="L397" s="268"/>
      <c r="M397" s="269"/>
      <c r="N397" s="270"/>
      <c r="O397" s="270"/>
      <c r="P397" s="270"/>
      <c r="Q397" s="270"/>
      <c r="R397" s="270"/>
      <c r="S397" s="270"/>
      <c r="T397" s="271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2" t="s">
        <v>163</v>
      </c>
      <c r="AU397" s="272" t="s">
        <v>92</v>
      </c>
      <c r="AV397" s="15" t="s">
        <v>161</v>
      </c>
      <c r="AW397" s="15" t="s">
        <v>36</v>
      </c>
      <c r="AX397" s="15" t="s">
        <v>90</v>
      </c>
      <c r="AY397" s="272" t="s">
        <v>153</v>
      </c>
    </row>
    <row r="398" s="2" customFormat="1" ht="24.15" customHeight="1">
      <c r="A398" s="39"/>
      <c r="B398" s="40"/>
      <c r="C398" s="227" t="s">
        <v>708</v>
      </c>
      <c r="D398" s="227" t="s">
        <v>156</v>
      </c>
      <c r="E398" s="228" t="s">
        <v>709</v>
      </c>
      <c r="F398" s="229" t="s">
        <v>710</v>
      </c>
      <c r="G398" s="230" t="s">
        <v>159</v>
      </c>
      <c r="H398" s="231">
        <v>11.699999999999999</v>
      </c>
      <c r="I398" s="232"/>
      <c r="J398" s="233">
        <f>ROUND(I398*H398,2)</f>
        <v>0</v>
      </c>
      <c r="K398" s="229" t="s">
        <v>160</v>
      </c>
      <c r="L398" s="45"/>
      <c r="M398" s="234" t="s">
        <v>1</v>
      </c>
      <c r="N398" s="235" t="s">
        <v>48</v>
      </c>
      <c r="O398" s="92"/>
      <c r="P398" s="236">
        <f>O398*H398</f>
        <v>0</v>
      </c>
      <c r="Q398" s="236">
        <v>0</v>
      </c>
      <c r="R398" s="236">
        <f>Q398*H398</f>
        <v>0</v>
      </c>
      <c r="S398" s="236">
        <v>0</v>
      </c>
      <c r="T398" s="23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8" t="s">
        <v>244</v>
      </c>
      <c r="AT398" s="238" t="s">
        <v>156</v>
      </c>
      <c r="AU398" s="238" t="s">
        <v>92</v>
      </c>
      <c r="AY398" s="18" t="s">
        <v>153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8" t="s">
        <v>90</v>
      </c>
      <c r="BK398" s="239">
        <f>ROUND(I398*H398,2)</f>
        <v>0</v>
      </c>
      <c r="BL398" s="18" t="s">
        <v>244</v>
      </c>
      <c r="BM398" s="238" t="s">
        <v>711</v>
      </c>
    </row>
    <row r="399" s="13" customFormat="1">
      <c r="A399" s="13"/>
      <c r="B399" s="240"/>
      <c r="C399" s="241"/>
      <c r="D399" s="242" t="s">
        <v>163</v>
      </c>
      <c r="E399" s="243" t="s">
        <v>1</v>
      </c>
      <c r="F399" s="244" t="s">
        <v>707</v>
      </c>
      <c r="G399" s="241"/>
      <c r="H399" s="243" t="s">
        <v>1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0" t="s">
        <v>163</v>
      </c>
      <c r="AU399" s="250" t="s">
        <v>92</v>
      </c>
      <c r="AV399" s="13" t="s">
        <v>90</v>
      </c>
      <c r="AW399" s="13" t="s">
        <v>36</v>
      </c>
      <c r="AX399" s="13" t="s">
        <v>83</v>
      </c>
      <c r="AY399" s="250" t="s">
        <v>153</v>
      </c>
    </row>
    <row r="400" s="13" customFormat="1">
      <c r="A400" s="13"/>
      <c r="B400" s="240"/>
      <c r="C400" s="241"/>
      <c r="D400" s="242" t="s">
        <v>163</v>
      </c>
      <c r="E400" s="243" t="s">
        <v>1</v>
      </c>
      <c r="F400" s="244" t="s">
        <v>457</v>
      </c>
      <c r="G400" s="241"/>
      <c r="H400" s="243" t="s">
        <v>1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0" t="s">
        <v>163</v>
      </c>
      <c r="AU400" s="250" t="s">
        <v>92</v>
      </c>
      <c r="AV400" s="13" t="s">
        <v>90</v>
      </c>
      <c r="AW400" s="13" t="s">
        <v>36</v>
      </c>
      <c r="AX400" s="13" t="s">
        <v>83</v>
      </c>
      <c r="AY400" s="250" t="s">
        <v>153</v>
      </c>
    </row>
    <row r="401" s="13" customFormat="1">
      <c r="A401" s="13"/>
      <c r="B401" s="240"/>
      <c r="C401" s="241"/>
      <c r="D401" s="242" t="s">
        <v>163</v>
      </c>
      <c r="E401" s="243" t="s">
        <v>1</v>
      </c>
      <c r="F401" s="244" t="s">
        <v>712</v>
      </c>
      <c r="G401" s="241"/>
      <c r="H401" s="243" t="s">
        <v>1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0" t="s">
        <v>163</v>
      </c>
      <c r="AU401" s="250" t="s">
        <v>92</v>
      </c>
      <c r="AV401" s="13" t="s">
        <v>90</v>
      </c>
      <c r="AW401" s="13" t="s">
        <v>36</v>
      </c>
      <c r="AX401" s="13" t="s">
        <v>83</v>
      </c>
      <c r="AY401" s="250" t="s">
        <v>153</v>
      </c>
    </row>
    <row r="402" s="14" customFormat="1">
      <c r="A402" s="14"/>
      <c r="B402" s="251"/>
      <c r="C402" s="252"/>
      <c r="D402" s="242" t="s">
        <v>163</v>
      </c>
      <c r="E402" s="253" t="s">
        <v>1</v>
      </c>
      <c r="F402" s="254" t="s">
        <v>713</v>
      </c>
      <c r="G402" s="252"/>
      <c r="H402" s="255">
        <v>11.699999999999999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1" t="s">
        <v>163</v>
      </c>
      <c r="AU402" s="261" t="s">
        <v>92</v>
      </c>
      <c r="AV402" s="14" t="s">
        <v>92</v>
      </c>
      <c r="AW402" s="14" t="s">
        <v>36</v>
      </c>
      <c r="AX402" s="14" t="s">
        <v>83</v>
      </c>
      <c r="AY402" s="261" t="s">
        <v>153</v>
      </c>
    </row>
    <row r="403" s="15" customFormat="1">
      <c r="A403" s="15"/>
      <c r="B403" s="262"/>
      <c r="C403" s="263"/>
      <c r="D403" s="242" t="s">
        <v>163</v>
      </c>
      <c r="E403" s="264" t="s">
        <v>1</v>
      </c>
      <c r="F403" s="265" t="s">
        <v>167</v>
      </c>
      <c r="G403" s="263"/>
      <c r="H403" s="266">
        <v>11.699999999999999</v>
      </c>
      <c r="I403" s="267"/>
      <c r="J403" s="263"/>
      <c r="K403" s="263"/>
      <c r="L403" s="268"/>
      <c r="M403" s="269"/>
      <c r="N403" s="270"/>
      <c r="O403" s="270"/>
      <c r="P403" s="270"/>
      <c r="Q403" s="270"/>
      <c r="R403" s="270"/>
      <c r="S403" s="270"/>
      <c r="T403" s="271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2" t="s">
        <v>163</v>
      </c>
      <c r="AU403" s="272" t="s">
        <v>92</v>
      </c>
      <c r="AV403" s="15" t="s">
        <v>161</v>
      </c>
      <c r="AW403" s="15" t="s">
        <v>36</v>
      </c>
      <c r="AX403" s="15" t="s">
        <v>90</v>
      </c>
      <c r="AY403" s="272" t="s">
        <v>153</v>
      </c>
    </row>
    <row r="404" s="2" customFormat="1" ht="24.15" customHeight="1">
      <c r="A404" s="39"/>
      <c r="B404" s="40"/>
      <c r="C404" s="227" t="s">
        <v>714</v>
      </c>
      <c r="D404" s="227" t="s">
        <v>156</v>
      </c>
      <c r="E404" s="228" t="s">
        <v>715</v>
      </c>
      <c r="F404" s="229" t="s">
        <v>716</v>
      </c>
      <c r="G404" s="230" t="s">
        <v>159</v>
      </c>
      <c r="H404" s="231">
        <v>492.42000000000002</v>
      </c>
      <c r="I404" s="232"/>
      <c r="J404" s="233">
        <f>ROUND(I404*H404,2)</f>
        <v>0</v>
      </c>
      <c r="K404" s="229" t="s">
        <v>160</v>
      </c>
      <c r="L404" s="45"/>
      <c r="M404" s="234" t="s">
        <v>1</v>
      </c>
      <c r="N404" s="235" t="s">
        <v>48</v>
      </c>
      <c r="O404" s="92"/>
      <c r="P404" s="236">
        <f>O404*H404</f>
        <v>0</v>
      </c>
      <c r="Q404" s="236">
        <v>3.0000000000000001E-05</v>
      </c>
      <c r="R404" s="236">
        <f>Q404*H404</f>
        <v>0.0147726</v>
      </c>
      <c r="S404" s="236">
        <v>0</v>
      </c>
      <c r="T404" s="23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8" t="s">
        <v>244</v>
      </c>
      <c r="AT404" s="238" t="s">
        <v>156</v>
      </c>
      <c r="AU404" s="238" t="s">
        <v>92</v>
      </c>
      <c r="AY404" s="18" t="s">
        <v>153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8" t="s">
        <v>90</v>
      </c>
      <c r="BK404" s="239">
        <f>ROUND(I404*H404,2)</f>
        <v>0</v>
      </c>
      <c r="BL404" s="18" t="s">
        <v>244</v>
      </c>
      <c r="BM404" s="238" t="s">
        <v>717</v>
      </c>
    </row>
    <row r="405" s="13" customFormat="1">
      <c r="A405" s="13"/>
      <c r="B405" s="240"/>
      <c r="C405" s="241"/>
      <c r="D405" s="242" t="s">
        <v>163</v>
      </c>
      <c r="E405" s="243" t="s">
        <v>1</v>
      </c>
      <c r="F405" s="244" t="s">
        <v>718</v>
      </c>
      <c r="G405" s="241"/>
      <c r="H405" s="243" t="s">
        <v>1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0" t="s">
        <v>163</v>
      </c>
      <c r="AU405" s="250" t="s">
        <v>92</v>
      </c>
      <c r="AV405" s="13" t="s">
        <v>90</v>
      </c>
      <c r="AW405" s="13" t="s">
        <v>36</v>
      </c>
      <c r="AX405" s="13" t="s">
        <v>83</v>
      </c>
      <c r="AY405" s="250" t="s">
        <v>153</v>
      </c>
    </row>
    <row r="406" s="13" customFormat="1">
      <c r="A406" s="13"/>
      <c r="B406" s="240"/>
      <c r="C406" s="241"/>
      <c r="D406" s="242" t="s">
        <v>163</v>
      </c>
      <c r="E406" s="243" t="s">
        <v>1</v>
      </c>
      <c r="F406" s="244" t="s">
        <v>457</v>
      </c>
      <c r="G406" s="241"/>
      <c r="H406" s="243" t="s">
        <v>1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0" t="s">
        <v>163</v>
      </c>
      <c r="AU406" s="250" t="s">
        <v>92</v>
      </c>
      <c r="AV406" s="13" t="s">
        <v>90</v>
      </c>
      <c r="AW406" s="13" t="s">
        <v>36</v>
      </c>
      <c r="AX406" s="13" t="s">
        <v>83</v>
      </c>
      <c r="AY406" s="250" t="s">
        <v>153</v>
      </c>
    </row>
    <row r="407" s="13" customFormat="1">
      <c r="A407" s="13"/>
      <c r="B407" s="240"/>
      <c r="C407" s="241"/>
      <c r="D407" s="242" t="s">
        <v>163</v>
      </c>
      <c r="E407" s="243" t="s">
        <v>1</v>
      </c>
      <c r="F407" s="244" t="s">
        <v>458</v>
      </c>
      <c r="G407" s="241"/>
      <c r="H407" s="243" t="s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0" t="s">
        <v>163</v>
      </c>
      <c r="AU407" s="250" t="s">
        <v>92</v>
      </c>
      <c r="AV407" s="13" t="s">
        <v>90</v>
      </c>
      <c r="AW407" s="13" t="s">
        <v>36</v>
      </c>
      <c r="AX407" s="13" t="s">
        <v>83</v>
      </c>
      <c r="AY407" s="250" t="s">
        <v>153</v>
      </c>
    </row>
    <row r="408" s="14" customFormat="1">
      <c r="A408" s="14"/>
      <c r="B408" s="251"/>
      <c r="C408" s="252"/>
      <c r="D408" s="242" t="s">
        <v>163</v>
      </c>
      <c r="E408" s="253" t="s">
        <v>1</v>
      </c>
      <c r="F408" s="254" t="s">
        <v>719</v>
      </c>
      <c r="G408" s="252"/>
      <c r="H408" s="255">
        <v>492.42000000000002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1" t="s">
        <v>163</v>
      </c>
      <c r="AU408" s="261" t="s">
        <v>92</v>
      </c>
      <c r="AV408" s="14" t="s">
        <v>92</v>
      </c>
      <c r="AW408" s="14" t="s">
        <v>36</v>
      </c>
      <c r="AX408" s="14" t="s">
        <v>83</v>
      </c>
      <c r="AY408" s="261" t="s">
        <v>153</v>
      </c>
    </row>
    <row r="409" s="15" customFormat="1">
      <c r="A409" s="15"/>
      <c r="B409" s="262"/>
      <c r="C409" s="263"/>
      <c r="D409" s="242" t="s">
        <v>163</v>
      </c>
      <c r="E409" s="264" t="s">
        <v>1</v>
      </c>
      <c r="F409" s="265" t="s">
        <v>167</v>
      </c>
      <c r="G409" s="263"/>
      <c r="H409" s="266">
        <v>492.42000000000002</v>
      </c>
      <c r="I409" s="267"/>
      <c r="J409" s="263"/>
      <c r="K409" s="263"/>
      <c r="L409" s="268"/>
      <c r="M409" s="269"/>
      <c r="N409" s="270"/>
      <c r="O409" s="270"/>
      <c r="P409" s="270"/>
      <c r="Q409" s="270"/>
      <c r="R409" s="270"/>
      <c r="S409" s="270"/>
      <c r="T409" s="27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72" t="s">
        <v>163</v>
      </c>
      <c r="AU409" s="272" t="s">
        <v>92</v>
      </c>
      <c r="AV409" s="15" t="s">
        <v>161</v>
      </c>
      <c r="AW409" s="15" t="s">
        <v>36</v>
      </c>
      <c r="AX409" s="15" t="s">
        <v>90</v>
      </c>
      <c r="AY409" s="272" t="s">
        <v>153</v>
      </c>
    </row>
    <row r="410" s="2" customFormat="1" ht="24.15" customHeight="1">
      <c r="A410" s="39"/>
      <c r="B410" s="40"/>
      <c r="C410" s="227" t="s">
        <v>720</v>
      </c>
      <c r="D410" s="227" t="s">
        <v>156</v>
      </c>
      <c r="E410" s="228" t="s">
        <v>721</v>
      </c>
      <c r="F410" s="229" t="s">
        <v>722</v>
      </c>
      <c r="G410" s="230" t="s">
        <v>159</v>
      </c>
      <c r="H410" s="231">
        <v>11.699999999999999</v>
      </c>
      <c r="I410" s="232"/>
      <c r="J410" s="233">
        <f>ROUND(I410*H410,2)</f>
        <v>0</v>
      </c>
      <c r="K410" s="229" t="s">
        <v>160</v>
      </c>
      <c r="L410" s="45"/>
      <c r="M410" s="234" t="s">
        <v>1</v>
      </c>
      <c r="N410" s="235" t="s">
        <v>48</v>
      </c>
      <c r="O410" s="92"/>
      <c r="P410" s="236">
        <f>O410*H410</f>
        <v>0</v>
      </c>
      <c r="Q410" s="236">
        <v>5.0000000000000002E-05</v>
      </c>
      <c r="R410" s="236">
        <f>Q410*H410</f>
        <v>0.00058500000000000002</v>
      </c>
      <c r="S410" s="236">
        <v>0</v>
      </c>
      <c r="T410" s="23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8" t="s">
        <v>244</v>
      </c>
      <c r="AT410" s="238" t="s">
        <v>156</v>
      </c>
      <c r="AU410" s="238" t="s">
        <v>92</v>
      </c>
      <c r="AY410" s="18" t="s">
        <v>153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8" t="s">
        <v>90</v>
      </c>
      <c r="BK410" s="239">
        <f>ROUND(I410*H410,2)</f>
        <v>0</v>
      </c>
      <c r="BL410" s="18" t="s">
        <v>244</v>
      </c>
      <c r="BM410" s="238" t="s">
        <v>723</v>
      </c>
    </row>
    <row r="411" s="13" customFormat="1">
      <c r="A411" s="13"/>
      <c r="B411" s="240"/>
      <c r="C411" s="241"/>
      <c r="D411" s="242" t="s">
        <v>163</v>
      </c>
      <c r="E411" s="243" t="s">
        <v>1</v>
      </c>
      <c r="F411" s="244" t="s">
        <v>724</v>
      </c>
      <c r="G411" s="241"/>
      <c r="H411" s="243" t="s">
        <v>1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0" t="s">
        <v>163</v>
      </c>
      <c r="AU411" s="250" t="s">
        <v>92</v>
      </c>
      <c r="AV411" s="13" t="s">
        <v>90</v>
      </c>
      <c r="AW411" s="13" t="s">
        <v>36</v>
      </c>
      <c r="AX411" s="13" t="s">
        <v>83</v>
      </c>
      <c r="AY411" s="250" t="s">
        <v>153</v>
      </c>
    </row>
    <row r="412" s="13" customFormat="1">
      <c r="A412" s="13"/>
      <c r="B412" s="240"/>
      <c r="C412" s="241"/>
      <c r="D412" s="242" t="s">
        <v>163</v>
      </c>
      <c r="E412" s="243" t="s">
        <v>1</v>
      </c>
      <c r="F412" s="244" t="s">
        <v>457</v>
      </c>
      <c r="G412" s="241"/>
      <c r="H412" s="243" t="s">
        <v>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0" t="s">
        <v>163</v>
      </c>
      <c r="AU412" s="250" t="s">
        <v>92</v>
      </c>
      <c r="AV412" s="13" t="s">
        <v>90</v>
      </c>
      <c r="AW412" s="13" t="s">
        <v>36</v>
      </c>
      <c r="AX412" s="13" t="s">
        <v>83</v>
      </c>
      <c r="AY412" s="250" t="s">
        <v>153</v>
      </c>
    </row>
    <row r="413" s="13" customFormat="1">
      <c r="A413" s="13"/>
      <c r="B413" s="240"/>
      <c r="C413" s="241"/>
      <c r="D413" s="242" t="s">
        <v>163</v>
      </c>
      <c r="E413" s="243" t="s">
        <v>1</v>
      </c>
      <c r="F413" s="244" t="s">
        <v>712</v>
      </c>
      <c r="G413" s="241"/>
      <c r="H413" s="243" t="s">
        <v>1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0" t="s">
        <v>163</v>
      </c>
      <c r="AU413" s="250" t="s">
        <v>92</v>
      </c>
      <c r="AV413" s="13" t="s">
        <v>90</v>
      </c>
      <c r="AW413" s="13" t="s">
        <v>36</v>
      </c>
      <c r="AX413" s="13" t="s">
        <v>83</v>
      </c>
      <c r="AY413" s="250" t="s">
        <v>153</v>
      </c>
    </row>
    <row r="414" s="14" customFormat="1">
      <c r="A414" s="14"/>
      <c r="B414" s="251"/>
      <c r="C414" s="252"/>
      <c r="D414" s="242" t="s">
        <v>163</v>
      </c>
      <c r="E414" s="253" t="s">
        <v>1</v>
      </c>
      <c r="F414" s="254" t="s">
        <v>713</v>
      </c>
      <c r="G414" s="252"/>
      <c r="H414" s="255">
        <v>11.699999999999999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1" t="s">
        <v>163</v>
      </c>
      <c r="AU414" s="261" t="s">
        <v>92</v>
      </c>
      <c r="AV414" s="14" t="s">
        <v>92</v>
      </c>
      <c r="AW414" s="14" t="s">
        <v>36</v>
      </c>
      <c r="AX414" s="14" t="s">
        <v>83</v>
      </c>
      <c r="AY414" s="261" t="s">
        <v>153</v>
      </c>
    </row>
    <row r="415" s="15" customFormat="1">
      <c r="A415" s="15"/>
      <c r="B415" s="262"/>
      <c r="C415" s="263"/>
      <c r="D415" s="242" t="s">
        <v>163</v>
      </c>
      <c r="E415" s="264" t="s">
        <v>1</v>
      </c>
      <c r="F415" s="265" t="s">
        <v>167</v>
      </c>
      <c r="G415" s="263"/>
      <c r="H415" s="266">
        <v>11.699999999999999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2" t="s">
        <v>163</v>
      </c>
      <c r="AU415" s="272" t="s">
        <v>92</v>
      </c>
      <c r="AV415" s="15" t="s">
        <v>161</v>
      </c>
      <c r="AW415" s="15" t="s">
        <v>36</v>
      </c>
      <c r="AX415" s="15" t="s">
        <v>90</v>
      </c>
      <c r="AY415" s="272" t="s">
        <v>153</v>
      </c>
    </row>
    <row r="416" s="2" customFormat="1" ht="37.8" customHeight="1">
      <c r="A416" s="39"/>
      <c r="B416" s="40"/>
      <c r="C416" s="227" t="s">
        <v>725</v>
      </c>
      <c r="D416" s="227" t="s">
        <v>156</v>
      </c>
      <c r="E416" s="228" t="s">
        <v>726</v>
      </c>
      <c r="F416" s="229" t="s">
        <v>727</v>
      </c>
      <c r="G416" s="230" t="s">
        <v>159</v>
      </c>
      <c r="H416" s="231">
        <v>246.21000000000001</v>
      </c>
      <c r="I416" s="232"/>
      <c r="J416" s="233">
        <f>ROUND(I416*H416,2)</f>
        <v>0</v>
      </c>
      <c r="K416" s="229" t="s">
        <v>160</v>
      </c>
      <c r="L416" s="45"/>
      <c r="M416" s="234" t="s">
        <v>1</v>
      </c>
      <c r="N416" s="235" t="s">
        <v>48</v>
      </c>
      <c r="O416" s="92"/>
      <c r="P416" s="236">
        <f>O416*H416</f>
        <v>0</v>
      </c>
      <c r="Q416" s="236">
        <v>0.014999999999999999</v>
      </c>
      <c r="R416" s="236">
        <f>Q416*H416</f>
        <v>3.6931500000000002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244</v>
      </c>
      <c r="AT416" s="238" t="s">
        <v>156</v>
      </c>
      <c r="AU416" s="238" t="s">
        <v>92</v>
      </c>
      <c r="AY416" s="18" t="s">
        <v>153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90</v>
      </c>
      <c r="BK416" s="239">
        <f>ROUND(I416*H416,2)</f>
        <v>0</v>
      </c>
      <c r="BL416" s="18" t="s">
        <v>244</v>
      </c>
      <c r="BM416" s="238" t="s">
        <v>728</v>
      </c>
    </row>
    <row r="417" s="13" customFormat="1">
      <c r="A417" s="13"/>
      <c r="B417" s="240"/>
      <c r="C417" s="241"/>
      <c r="D417" s="242" t="s">
        <v>163</v>
      </c>
      <c r="E417" s="243" t="s">
        <v>1</v>
      </c>
      <c r="F417" s="244" t="s">
        <v>729</v>
      </c>
      <c r="G417" s="241"/>
      <c r="H417" s="243" t="s">
        <v>1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0" t="s">
        <v>163</v>
      </c>
      <c r="AU417" s="250" t="s">
        <v>92</v>
      </c>
      <c r="AV417" s="13" t="s">
        <v>90</v>
      </c>
      <c r="AW417" s="13" t="s">
        <v>36</v>
      </c>
      <c r="AX417" s="13" t="s">
        <v>83</v>
      </c>
      <c r="AY417" s="250" t="s">
        <v>153</v>
      </c>
    </row>
    <row r="418" s="13" customFormat="1">
      <c r="A418" s="13"/>
      <c r="B418" s="240"/>
      <c r="C418" s="241"/>
      <c r="D418" s="242" t="s">
        <v>163</v>
      </c>
      <c r="E418" s="243" t="s">
        <v>1</v>
      </c>
      <c r="F418" s="244" t="s">
        <v>457</v>
      </c>
      <c r="G418" s="241"/>
      <c r="H418" s="243" t="s">
        <v>1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0" t="s">
        <v>163</v>
      </c>
      <c r="AU418" s="250" t="s">
        <v>92</v>
      </c>
      <c r="AV418" s="13" t="s">
        <v>90</v>
      </c>
      <c r="AW418" s="13" t="s">
        <v>36</v>
      </c>
      <c r="AX418" s="13" t="s">
        <v>83</v>
      </c>
      <c r="AY418" s="250" t="s">
        <v>153</v>
      </c>
    </row>
    <row r="419" s="13" customFormat="1">
      <c r="A419" s="13"/>
      <c r="B419" s="240"/>
      <c r="C419" s="241"/>
      <c r="D419" s="242" t="s">
        <v>163</v>
      </c>
      <c r="E419" s="243" t="s">
        <v>1</v>
      </c>
      <c r="F419" s="244" t="s">
        <v>458</v>
      </c>
      <c r="G419" s="241"/>
      <c r="H419" s="243" t="s">
        <v>1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0" t="s">
        <v>163</v>
      </c>
      <c r="AU419" s="250" t="s">
        <v>92</v>
      </c>
      <c r="AV419" s="13" t="s">
        <v>90</v>
      </c>
      <c r="AW419" s="13" t="s">
        <v>36</v>
      </c>
      <c r="AX419" s="13" t="s">
        <v>83</v>
      </c>
      <c r="AY419" s="250" t="s">
        <v>153</v>
      </c>
    </row>
    <row r="420" s="14" customFormat="1">
      <c r="A420" s="14"/>
      <c r="B420" s="251"/>
      <c r="C420" s="252"/>
      <c r="D420" s="242" t="s">
        <v>163</v>
      </c>
      <c r="E420" s="253" t="s">
        <v>1</v>
      </c>
      <c r="F420" s="254" t="s">
        <v>459</v>
      </c>
      <c r="G420" s="252"/>
      <c r="H420" s="255">
        <v>246.21000000000001</v>
      </c>
      <c r="I420" s="256"/>
      <c r="J420" s="252"/>
      <c r="K420" s="252"/>
      <c r="L420" s="257"/>
      <c r="M420" s="258"/>
      <c r="N420" s="259"/>
      <c r="O420" s="259"/>
      <c r="P420" s="259"/>
      <c r="Q420" s="259"/>
      <c r="R420" s="259"/>
      <c r="S420" s="259"/>
      <c r="T420" s="26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1" t="s">
        <v>163</v>
      </c>
      <c r="AU420" s="261" t="s">
        <v>92</v>
      </c>
      <c r="AV420" s="14" t="s">
        <v>92</v>
      </c>
      <c r="AW420" s="14" t="s">
        <v>36</v>
      </c>
      <c r="AX420" s="14" t="s">
        <v>83</v>
      </c>
      <c r="AY420" s="261" t="s">
        <v>153</v>
      </c>
    </row>
    <row r="421" s="15" customFormat="1">
      <c r="A421" s="15"/>
      <c r="B421" s="262"/>
      <c r="C421" s="263"/>
      <c r="D421" s="242" t="s">
        <v>163</v>
      </c>
      <c r="E421" s="264" t="s">
        <v>1</v>
      </c>
      <c r="F421" s="265" t="s">
        <v>167</v>
      </c>
      <c r="G421" s="263"/>
      <c r="H421" s="266">
        <v>246.21000000000001</v>
      </c>
      <c r="I421" s="267"/>
      <c r="J421" s="263"/>
      <c r="K421" s="263"/>
      <c r="L421" s="268"/>
      <c r="M421" s="269"/>
      <c r="N421" s="270"/>
      <c r="O421" s="270"/>
      <c r="P421" s="270"/>
      <c r="Q421" s="270"/>
      <c r="R421" s="270"/>
      <c r="S421" s="270"/>
      <c r="T421" s="271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2" t="s">
        <v>163</v>
      </c>
      <c r="AU421" s="272" t="s">
        <v>92</v>
      </c>
      <c r="AV421" s="15" t="s">
        <v>161</v>
      </c>
      <c r="AW421" s="15" t="s">
        <v>36</v>
      </c>
      <c r="AX421" s="15" t="s">
        <v>90</v>
      </c>
      <c r="AY421" s="272" t="s">
        <v>153</v>
      </c>
    </row>
    <row r="422" s="2" customFormat="1" ht="37.8" customHeight="1">
      <c r="A422" s="39"/>
      <c r="B422" s="40"/>
      <c r="C422" s="227" t="s">
        <v>730</v>
      </c>
      <c r="D422" s="227" t="s">
        <v>156</v>
      </c>
      <c r="E422" s="228" t="s">
        <v>731</v>
      </c>
      <c r="F422" s="229" t="s">
        <v>732</v>
      </c>
      <c r="G422" s="230" t="s">
        <v>159</v>
      </c>
      <c r="H422" s="231">
        <v>11.699999999999999</v>
      </c>
      <c r="I422" s="232"/>
      <c r="J422" s="233">
        <f>ROUND(I422*H422,2)</f>
        <v>0</v>
      </c>
      <c r="K422" s="229" t="s">
        <v>160</v>
      </c>
      <c r="L422" s="45"/>
      <c r="M422" s="234" t="s">
        <v>1</v>
      </c>
      <c r="N422" s="235" t="s">
        <v>48</v>
      </c>
      <c r="O422" s="92"/>
      <c r="P422" s="236">
        <f>O422*H422</f>
        <v>0</v>
      </c>
      <c r="Q422" s="236">
        <v>0.0049500000000000004</v>
      </c>
      <c r="R422" s="236">
        <f>Q422*H422</f>
        <v>0.057915000000000001</v>
      </c>
      <c r="S422" s="236">
        <v>0</v>
      </c>
      <c r="T422" s="23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8" t="s">
        <v>244</v>
      </c>
      <c r="AT422" s="238" t="s">
        <v>156</v>
      </c>
      <c r="AU422" s="238" t="s">
        <v>92</v>
      </c>
      <c r="AY422" s="18" t="s">
        <v>153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8" t="s">
        <v>90</v>
      </c>
      <c r="BK422" s="239">
        <f>ROUND(I422*H422,2)</f>
        <v>0</v>
      </c>
      <c r="BL422" s="18" t="s">
        <v>244</v>
      </c>
      <c r="BM422" s="238" t="s">
        <v>733</v>
      </c>
    </row>
    <row r="423" s="13" customFormat="1">
      <c r="A423" s="13"/>
      <c r="B423" s="240"/>
      <c r="C423" s="241"/>
      <c r="D423" s="242" t="s">
        <v>163</v>
      </c>
      <c r="E423" s="243" t="s">
        <v>1</v>
      </c>
      <c r="F423" s="244" t="s">
        <v>729</v>
      </c>
      <c r="G423" s="241"/>
      <c r="H423" s="243" t="s">
        <v>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0" t="s">
        <v>163</v>
      </c>
      <c r="AU423" s="250" t="s">
        <v>92</v>
      </c>
      <c r="AV423" s="13" t="s">
        <v>90</v>
      </c>
      <c r="AW423" s="13" t="s">
        <v>36</v>
      </c>
      <c r="AX423" s="13" t="s">
        <v>83</v>
      </c>
      <c r="AY423" s="250" t="s">
        <v>153</v>
      </c>
    </row>
    <row r="424" s="13" customFormat="1">
      <c r="A424" s="13"/>
      <c r="B424" s="240"/>
      <c r="C424" s="241"/>
      <c r="D424" s="242" t="s">
        <v>163</v>
      </c>
      <c r="E424" s="243" t="s">
        <v>1</v>
      </c>
      <c r="F424" s="244" t="s">
        <v>457</v>
      </c>
      <c r="G424" s="241"/>
      <c r="H424" s="243" t="s">
        <v>1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0" t="s">
        <v>163</v>
      </c>
      <c r="AU424" s="250" t="s">
        <v>92</v>
      </c>
      <c r="AV424" s="13" t="s">
        <v>90</v>
      </c>
      <c r="AW424" s="13" t="s">
        <v>36</v>
      </c>
      <c r="AX424" s="13" t="s">
        <v>83</v>
      </c>
      <c r="AY424" s="250" t="s">
        <v>153</v>
      </c>
    </row>
    <row r="425" s="13" customFormat="1">
      <c r="A425" s="13"/>
      <c r="B425" s="240"/>
      <c r="C425" s="241"/>
      <c r="D425" s="242" t="s">
        <v>163</v>
      </c>
      <c r="E425" s="243" t="s">
        <v>1</v>
      </c>
      <c r="F425" s="244" t="s">
        <v>712</v>
      </c>
      <c r="G425" s="241"/>
      <c r="H425" s="243" t="s">
        <v>1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0" t="s">
        <v>163</v>
      </c>
      <c r="AU425" s="250" t="s">
        <v>92</v>
      </c>
      <c r="AV425" s="13" t="s">
        <v>90</v>
      </c>
      <c r="AW425" s="13" t="s">
        <v>36</v>
      </c>
      <c r="AX425" s="13" t="s">
        <v>83</v>
      </c>
      <c r="AY425" s="250" t="s">
        <v>153</v>
      </c>
    </row>
    <row r="426" s="14" customFormat="1">
      <c r="A426" s="14"/>
      <c r="B426" s="251"/>
      <c r="C426" s="252"/>
      <c r="D426" s="242" t="s">
        <v>163</v>
      </c>
      <c r="E426" s="253" t="s">
        <v>1</v>
      </c>
      <c r="F426" s="254" t="s">
        <v>713</v>
      </c>
      <c r="G426" s="252"/>
      <c r="H426" s="255">
        <v>11.699999999999999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1" t="s">
        <v>163</v>
      </c>
      <c r="AU426" s="261" t="s">
        <v>92</v>
      </c>
      <c r="AV426" s="14" t="s">
        <v>92</v>
      </c>
      <c r="AW426" s="14" t="s">
        <v>36</v>
      </c>
      <c r="AX426" s="14" t="s">
        <v>83</v>
      </c>
      <c r="AY426" s="261" t="s">
        <v>153</v>
      </c>
    </row>
    <row r="427" s="15" customFormat="1">
      <c r="A427" s="15"/>
      <c r="B427" s="262"/>
      <c r="C427" s="263"/>
      <c r="D427" s="242" t="s">
        <v>163</v>
      </c>
      <c r="E427" s="264" t="s">
        <v>1</v>
      </c>
      <c r="F427" s="265" t="s">
        <v>167</v>
      </c>
      <c r="G427" s="263"/>
      <c r="H427" s="266">
        <v>11.699999999999999</v>
      </c>
      <c r="I427" s="267"/>
      <c r="J427" s="263"/>
      <c r="K427" s="263"/>
      <c r="L427" s="268"/>
      <c r="M427" s="269"/>
      <c r="N427" s="270"/>
      <c r="O427" s="270"/>
      <c r="P427" s="270"/>
      <c r="Q427" s="270"/>
      <c r="R427" s="270"/>
      <c r="S427" s="270"/>
      <c r="T427" s="271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2" t="s">
        <v>163</v>
      </c>
      <c r="AU427" s="272" t="s">
        <v>92</v>
      </c>
      <c r="AV427" s="15" t="s">
        <v>161</v>
      </c>
      <c r="AW427" s="15" t="s">
        <v>36</v>
      </c>
      <c r="AX427" s="15" t="s">
        <v>90</v>
      </c>
      <c r="AY427" s="272" t="s">
        <v>153</v>
      </c>
    </row>
    <row r="428" s="2" customFormat="1" ht="16.5" customHeight="1">
      <c r="A428" s="39"/>
      <c r="B428" s="40"/>
      <c r="C428" s="227" t="s">
        <v>734</v>
      </c>
      <c r="D428" s="227" t="s">
        <v>156</v>
      </c>
      <c r="E428" s="228" t="s">
        <v>735</v>
      </c>
      <c r="F428" s="229" t="s">
        <v>736</v>
      </c>
      <c r="G428" s="230" t="s">
        <v>159</v>
      </c>
      <c r="H428" s="231">
        <v>246.21000000000001</v>
      </c>
      <c r="I428" s="232"/>
      <c r="J428" s="233">
        <f>ROUND(I428*H428,2)</f>
        <v>0</v>
      </c>
      <c r="K428" s="229" t="s">
        <v>160</v>
      </c>
      <c r="L428" s="45"/>
      <c r="M428" s="234" t="s">
        <v>1</v>
      </c>
      <c r="N428" s="235" t="s">
        <v>48</v>
      </c>
      <c r="O428" s="92"/>
      <c r="P428" s="236">
        <f>O428*H428</f>
        <v>0</v>
      </c>
      <c r="Q428" s="236">
        <v>0.00029999999999999997</v>
      </c>
      <c r="R428" s="236">
        <f>Q428*H428</f>
        <v>0.073862999999999998</v>
      </c>
      <c r="S428" s="236">
        <v>0</v>
      </c>
      <c r="T428" s="23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8" t="s">
        <v>244</v>
      </c>
      <c r="AT428" s="238" t="s">
        <v>156</v>
      </c>
      <c r="AU428" s="238" t="s">
        <v>92</v>
      </c>
      <c r="AY428" s="18" t="s">
        <v>153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8" t="s">
        <v>90</v>
      </c>
      <c r="BK428" s="239">
        <f>ROUND(I428*H428,2)</f>
        <v>0</v>
      </c>
      <c r="BL428" s="18" t="s">
        <v>244</v>
      </c>
      <c r="BM428" s="238" t="s">
        <v>737</v>
      </c>
    </row>
    <row r="429" s="13" customFormat="1">
      <c r="A429" s="13"/>
      <c r="B429" s="240"/>
      <c r="C429" s="241"/>
      <c r="D429" s="242" t="s">
        <v>163</v>
      </c>
      <c r="E429" s="243" t="s">
        <v>1</v>
      </c>
      <c r="F429" s="244" t="s">
        <v>738</v>
      </c>
      <c r="G429" s="241"/>
      <c r="H429" s="243" t="s">
        <v>1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0" t="s">
        <v>163</v>
      </c>
      <c r="AU429" s="250" t="s">
        <v>92</v>
      </c>
      <c r="AV429" s="13" t="s">
        <v>90</v>
      </c>
      <c r="AW429" s="13" t="s">
        <v>36</v>
      </c>
      <c r="AX429" s="13" t="s">
        <v>83</v>
      </c>
      <c r="AY429" s="250" t="s">
        <v>153</v>
      </c>
    </row>
    <row r="430" s="13" customFormat="1">
      <c r="A430" s="13"/>
      <c r="B430" s="240"/>
      <c r="C430" s="241"/>
      <c r="D430" s="242" t="s">
        <v>163</v>
      </c>
      <c r="E430" s="243" t="s">
        <v>1</v>
      </c>
      <c r="F430" s="244" t="s">
        <v>457</v>
      </c>
      <c r="G430" s="241"/>
      <c r="H430" s="243" t="s">
        <v>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0" t="s">
        <v>163</v>
      </c>
      <c r="AU430" s="250" t="s">
        <v>92</v>
      </c>
      <c r="AV430" s="13" t="s">
        <v>90</v>
      </c>
      <c r="AW430" s="13" t="s">
        <v>36</v>
      </c>
      <c r="AX430" s="13" t="s">
        <v>83</v>
      </c>
      <c r="AY430" s="250" t="s">
        <v>153</v>
      </c>
    </row>
    <row r="431" s="13" customFormat="1">
      <c r="A431" s="13"/>
      <c r="B431" s="240"/>
      <c r="C431" s="241"/>
      <c r="D431" s="242" t="s">
        <v>163</v>
      </c>
      <c r="E431" s="243" t="s">
        <v>1</v>
      </c>
      <c r="F431" s="244" t="s">
        <v>458</v>
      </c>
      <c r="G431" s="241"/>
      <c r="H431" s="243" t="s">
        <v>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0" t="s">
        <v>163</v>
      </c>
      <c r="AU431" s="250" t="s">
        <v>92</v>
      </c>
      <c r="AV431" s="13" t="s">
        <v>90</v>
      </c>
      <c r="AW431" s="13" t="s">
        <v>36</v>
      </c>
      <c r="AX431" s="13" t="s">
        <v>83</v>
      </c>
      <c r="AY431" s="250" t="s">
        <v>153</v>
      </c>
    </row>
    <row r="432" s="14" customFormat="1">
      <c r="A432" s="14"/>
      <c r="B432" s="251"/>
      <c r="C432" s="252"/>
      <c r="D432" s="242" t="s">
        <v>163</v>
      </c>
      <c r="E432" s="253" t="s">
        <v>1</v>
      </c>
      <c r="F432" s="254" t="s">
        <v>739</v>
      </c>
      <c r="G432" s="252"/>
      <c r="H432" s="255">
        <v>246.21000000000001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1" t="s">
        <v>163</v>
      </c>
      <c r="AU432" s="261" t="s">
        <v>92</v>
      </c>
      <c r="AV432" s="14" t="s">
        <v>92</v>
      </c>
      <c r="AW432" s="14" t="s">
        <v>36</v>
      </c>
      <c r="AX432" s="14" t="s">
        <v>83</v>
      </c>
      <c r="AY432" s="261" t="s">
        <v>153</v>
      </c>
    </row>
    <row r="433" s="16" customFormat="1">
      <c r="A433" s="16"/>
      <c r="B433" s="279"/>
      <c r="C433" s="280"/>
      <c r="D433" s="242" t="s">
        <v>163</v>
      </c>
      <c r="E433" s="281" t="s">
        <v>377</v>
      </c>
      <c r="F433" s="282" t="s">
        <v>441</v>
      </c>
      <c r="G433" s="280"/>
      <c r="H433" s="283">
        <v>246.21000000000001</v>
      </c>
      <c r="I433" s="284"/>
      <c r="J433" s="280"/>
      <c r="K433" s="280"/>
      <c r="L433" s="285"/>
      <c r="M433" s="286"/>
      <c r="N433" s="287"/>
      <c r="O433" s="287"/>
      <c r="P433" s="287"/>
      <c r="Q433" s="287"/>
      <c r="R433" s="287"/>
      <c r="S433" s="287"/>
      <c r="T433" s="288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89" t="s">
        <v>163</v>
      </c>
      <c r="AU433" s="289" t="s">
        <v>92</v>
      </c>
      <c r="AV433" s="16" t="s">
        <v>172</v>
      </c>
      <c r="AW433" s="16" t="s">
        <v>36</v>
      </c>
      <c r="AX433" s="16" t="s">
        <v>83</v>
      </c>
      <c r="AY433" s="289" t="s">
        <v>153</v>
      </c>
    </row>
    <row r="434" s="15" customFormat="1">
      <c r="A434" s="15"/>
      <c r="B434" s="262"/>
      <c r="C434" s="263"/>
      <c r="D434" s="242" t="s">
        <v>163</v>
      </c>
      <c r="E434" s="264" t="s">
        <v>1</v>
      </c>
      <c r="F434" s="265" t="s">
        <v>167</v>
      </c>
      <c r="G434" s="263"/>
      <c r="H434" s="266">
        <v>246.21000000000001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2" t="s">
        <v>163</v>
      </c>
      <c r="AU434" s="272" t="s">
        <v>92</v>
      </c>
      <c r="AV434" s="15" t="s">
        <v>161</v>
      </c>
      <c r="AW434" s="15" t="s">
        <v>36</v>
      </c>
      <c r="AX434" s="15" t="s">
        <v>90</v>
      </c>
      <c r="AY434" s="272" t="s">
        <v>153</v>
      </c>
    </row>
    <row r="435" s="2" customFormat="1" ht="21.75" customHeight="1">
      <c r="A435" s="39"/>
      <c r="B435" s="40"/>
      <c r="C435" s="227" t="s">
        <v>740</v>
      </c>
      <c r="D435" s="227" t="s">
        <v>156</v>
      </c>
      <c r="E435" s="228" t="s">
        <v>741</v>
      </c>
      <c r="F435" s="229" t="s">
        <v>742</v>
      </c>
      <c r="G435" s="230" t="s">
        <v>299</v>
      </c>
      <c r="H435" s="231">
        <v>26</v>
      </c>
      <c r="I435" s="232"/>
      <c r="J435" s="233">
        <f>ROUND(I435*H435,2)</f>
        <v>0</v>
      </c>
      <c r="K435" s="229" t="s">
        <v>160</v>
      </c>
      <c r="L435" s="45"/>
      <c r="M435" s="234" t="s">
        <v>1</v>
      </c>
      <c r="N435" s="235" t="s">
        <v>48</v>
      </c>
      <c r="O435" s="92"/>
      <c r="P435" s="236">
        <f>O435*H435</f>
        <v>0</v>
      </c>
      <c r="Q435" s="236">
        <v>0.00012</v>
      </c>
      <c r="R435" s="236">
        <f>Q435*H435</f>
        <v>0.0031199999999999999</v>
      </c>
      <c r="S435" s="236">
        <v>0</v>
      </c>
      <c r="T435" s="23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8" t="s">
        <v>244</v>
      </c>
      <c r="AT435" s="238" t="s">
        <v>156</v>
      </c>
      <c r="AU435" s="238" t="s">
        <v>92</v>
      </c>
      <c r="AY435" s="18" t="s">
        <v>153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8" t="s">
        <v>90</v>
      </c>
      <c r="BK435" s="239">
        <f>ROUND(I435*H435,2)</f>
        <v>0</v>
      </c>
      <c r="BL435" s="18" t="s">
        <v>244</v>
      </c>
      <c r="BM435" s="238" t="s">
        <v>743</v>
      </c>
    </row>
    <row r="436" s="13" customFormat="1">
      <c r="A436" s="13"/>
      <c r="B436" s="240"/>
      <c r="C436" s="241"/>
      <c r="D436" s="242" t="s">
        <v>163</v>
      </c>
      <c r="E436" s="243" t="s">
        <v>1</v>
      </c>
      <c r="F436" s="244" t="s">
        <v>744</v>
      </c>
      <c r="G436" s="241"/>
      <c r="H436" s="243" t="s">
        <v>1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0" t="s">
        <v>163</v>
      </c>
      <c r="AU436" s="250" t="s">
        <v>92</v>
      </c>
      <c r="AV436" s="13" t="s">
        <v>90</v>
      </c>
      <c r="AW436" s="13" t="s">
        <v>36</v>
      </c>
      <c r="AX436" s="13" t="s">
        <v>83</v>
      </c>
      <c r="AY436" s="250" t="s">
        <v>153</v>
      </c>
    </row>
    <row r="437" s="13" customFormat="1">
      <c r="A437" s="13"/>
      <c r="B437" s="240"/>
      <c r="C437" s="241"/>
      <c r="D437" s="242" t="s">
        <v>163</v>
      </c>
      <c r="E437" s="243" t="s">
        <v>1</v>
      </c>
      <c r="F437" s="244" t="s">
        <v>745</v>
      </c>
      <c r="G437" s="241"/>
      <c r="H437" s="243" t="s">
        <v>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0" t="s">
        <v>163</v>
      </c>
      <c r="AU437" s="250" t="s">
        <v>92</v>
      </c>
      <c r="AV437" s="13" t="s">
        <v>90</v>
      </c>
      <c r="AW437" s="13" t="s">
        <v>36</v>
      </c>
      <c r="AX437" s="13" t="s">
        <v>83</v>
      </c>
      <c r="AY437" s="250" t="s">
        <v>153</v>
      </c>
    </row>
    <row r="438" s="13" customFormat="1">
      <c r="A438" s="13"/>
      <c r="B438" s="240"/>
      <c r="C438" s="241"/>
      <c r="D438" s="242" t="s">
        <v>163</v>
      </c>
      <c r="E438" s="243" t="s">
        <v>1</v>
      </c>
      <c r="F438" s="244" t="s">
        <v>712</v>
      </c>
      <c r="G438" s="241"/>
      <c r="H438" s="243" t="s">
        <v>1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0" t="s">
        <v>163</v>
      </c>
      <c r="AU438" s="250" t="s">
        <v>92</v>
      </c>
      <c r="AV438" s="13" t="s">
        <v>90</v>
      </c>
      <c r="AW438" s="13" t="s">
        <v>36</v>
      </c>
      <c r="AX438" s="13" t="s">
        <v>83</v>
      </c>
      <c r="AY438" s="250" t="s">
        <v>153</v>
      </c>
    </row>
    <row r="439" s="14" customFormat="1">
      <c r="A439" s="14"/>
      <c r="B439" s="251"/>
      <c r="C439" s="252"/>
      <c r="D439" s="242" t="s">
        <v>163</v>
      </c>
      <c r="E439" s="253" t="s">
        <v>1</v>
      </c>
      <c r="F439" s="254" t="s">
        <v>334</v>
      </c>
      <c r="G439" s="252"/>
      <c r="H439" s="255">
        <v>26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1" t="s">
        <v>163</v>
      </c>
      <c r="AU439" s="261" t="s">
        <v>92</v>
      </c>
      <c r="AV439" s="14" t="s">
        <v>92</v>
      </c>
      <c r="AW439" s="14" t="s">
        <v>36</v>
      </c>
      <c r="AX439" s="14" t="s">
        <v>83</v>
      </c>
      <c r="AY439" s="261" t="s">
        <v>153</v>
      </c>
    </row>
    <row r="440" s="15" customFormat="1">
      <c r="A440" s="15"/>
      <c r="B440" s="262"/>
      <c r="C440" s="263"/>
      <c r="D440" s="242" t="s">
        <v>163</v>
      </c>
      <c r="E440" s="264" t="s">
        <v>1</v>
      </c>
      <c r="F440" s="265" t="s">
        <v>167</v>
      </c>
      <c r="G440" s="263"/>
      <c r="H440" s="266">
        <v>26</v>
      </c>
      <c r="I440" s="267"/>
      <c r="J440" s="263"/>
      <c r="K440" s="263"/>
      <c r="L440" s="268"/>
      <c r="M440" s="269"/>
      <c r="N440" s="270"/>
      <c r="O440" s="270"/>
      <c r="P440" s="270"/>
      <c r="Q440" s="270"/>
      <c r="R440" s="270"/>
      <c r="S440" s="270"/>
      <c r="T440" s="27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2" t="s">
        <v>163</v>
      </c>
      <c r="AU440" s="272" t="s">
        <v>92</v>
      </c>
      <c r="AV440" s="15" t="s">
        <v>161</v>
      </c>
      <c r="AW440" s="15" t="s">
        <v>36</v>
      </c>
      <c r="AX440" s="15" t="s">
        <v>90</v>
      </c>
      <c r="AY440" s="272" t="s">
        <v>153</v>
      </c>
    </row>
    <row r="441" s="2" customFormat="1" ht="24.15" customHeight="1">
      <c r="A441" s="39"/>
      <c r="B441" s="40"/>
      <c r="C441" s="227" t="s">
        <v>746</v>
      </c>
      <c r="D441" s="227" t="s">
        <v>156</v>
      </c>
      <c r="E441" s="228" t="s">
        <v>747</v>
      </c>
      <c r="F441" s="229" t="s">
        <v>748</v>
      </c>
      <c r="G441" s="230" t="s">
        <v>299</v>
      </c>
      <c r="H441" s="231">
        <v>26</v>
      </c>
      <c r="I441" s="232"/>
      <c r="J441" s="233">
        <f>ROUND(I441*H441,2)</f>
        <v>0</v>
      </c>
      <c r="K441" s="229" t="s">
        <v>160</v>
      </c>
      <c r="L441" s="45"/>
      <c r="M441" s="234" t="s">
        <v>1</v>
      </c>
      <c r="N441" s="235" t="s">
        <v>48</v>
      </c>
      <c r="O441" s="92"/>
      <c r="P441" s="236">
        <f>O441*H441</f>
        <v>0</v>
      </c>
      <c r="Q441" s="236">
        <v>8.0000000000000007E-05</v>
      </c>
      <c r="R441" s="236">
        <f>Q441*H441</f>
        <v>0.0020800000000000003</v>
      </c>
      <c r="S441" s="236">
        <v>0</v>
      </c>
      <c r="T441" s="23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8" t="s">
        <v>244</v>
      </c>
      <c r="AT441" s="238" t="s">
        <v>156</v>
      </c>
      <c r="AU441" s="238" t="s">
        <v>92</v>
      </c>
      <c r="AY441" s="18" t="s">
        <v>153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8" t="s">
        <v>90</v>
      </c>
      <c r="BK441" s="239">
        <f>ROUND(I441*H441,2)</f>
        <v>0</v>
      </c>
      <c r="BL441" s="18" t="s">
        <v>244</v>
      </c>
      <c r="BM441" s="238" t="s">
        <v>749</v>
      </c>
    </row>
    <row r="442" s="13" customFormat="1">
      <c r="A442" s="13"/>
      <c r="B442" s="240"/>
      <c r="C442" s="241"/>
      <c r="D442" s="242" t="s">
        <v>163</v>
      </c>
      <c r="E442" s="243" t="s">
        <v>1</v>
      </c>
      <c r="F442" s="244" t="s">
        <v>744</v>
      </c>
      <c r="G442" s="241"/>
      <c r="H442" s="243" t="s">
        <v>1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0" t="s">
        <v>163</v>
      </c>
      <c r="AU442" s="250" t="s">
        <v>92</v>
      </c>
      <c r="AV442" s="13" t="s">
        <v>90</v>
      </c>
      <c r="AW442" s="13" t="s">
        <v>36</v>
      </c>
      <c r="AX442" s="13" t="s">
        <v>83</v>
      </c>
      <c r="AY442" s="250" t="s">
        <v>153</v>
      </c>
    </row>
    <row r="443" s="13" customFormat="1">
      <c r="A443" s="13"/>
      <c r="B443" s="240"/>
      <c r="C443" s="241"/>
      <c r="D443" s="242" t="s">
        <v>163</v>
      </c>
      <c r="E443" s="243" t="s">
        <v>1</v>
      </c>
      <c r="F443" s="244" t="s">
        <v>745</v>
      </c>
      <c r="G443" s="241"/>
      <c r="H443" s="243" t="s">
        <v>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0" t="s">
        <v>163</v>
      </c>
      <c r="AU443" s="250" t="s">
        <v>92</v>
      </c>
      <c r="AV443" s="13" t="s">
        <v>90</v>
      </c>
      <c r="AW443" s="13" t="s">
        <v>36</v>
      </c>
      <c r="AX443" s="13" t="s">
        <v>83</v>
      </c>
      <c r="AY443" s="250" t="s">
        <v>153</v>
      </c>
    </row>
    <row r="444" s="13" customFormat="1">
      <c r="A444" s="13"/>
      <c r="B444" s="240"/>
      <c r="C444" s="241"/>
      <c r="D444" s="242" t="s">
        <v>163</v>
      </c>
      <c r="E444" s="243" t="s">
        <v>1</v>
      </c>
      <c r="F444" s="244" t="s">
        <v>712</v>
      </c>
      <c r="G444" s="241"/>
      <c r="H444" s="243" t="s">
        <v>1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0" t="s">
        <v>163</v>
      </c>
      <c r="AU444" s="250" t="s">
        <v>92</v>
      </c>
      <c r="AV444" s="13" t="s">
        <v>90</v>
      </c>
      <c r="AW444" s="13" t="s">
        <v>36</v>
      </c>
      <c r="AX444" s="13" t="s">
        <v>83</v>
      </c>
      <c r="AY444" s="250" t="s">
        <v>153</v>
      </c>
    </row>
    <row r="445" s="14" customFormat="1">
      <c r="A445" s="14"/>
      <c r="B445" s="251"/>
      <c r="C445" s="252"/>
      <c r="D445" s="242" t="s">
        <v>163</v>
      </c>
      <c r="E445" s="253" t="s">
        <v>1</v>
      </c>
      <c r="F445" s="254" t="s">
        <v>334</v>
      </c>
      <c r="G445" s="252"/>
      <c r="H445" s="255">
        <v>26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1" t="s">
        <v>163</v>
      </c>
      <c r="AU445" s="261" t="s">
        <v>92</v>
      </c>
      <c r="AV445" s="14" t="s">
        <v>92</v>
      </c>
      <c r="AW445" s="14" t="s">
        <v>36</v>
      </c>
      <c r="AX445" s="14" t="s">
        <v>83</v>
      </c>
      <c r="AY445" s="261" t="s">
        <v>153</v>
      </c>
    </row>
    <row r="446" s="15" customFormat="1">
      <c r="A446" s="15"/>
      <c r="B446" s="262"/>
      <c r="C446" s="263"/>
      <c r="D446" s="242" t="s">
        <v>163</v>
      </c>
      <c r="E446" s="264" t="s">
        <v>1</v>
      </c>
      <c r="F446" s="265" t="s">
        <v>167</v>
      </c>
      <c r="G446" s="263"/>
      <c r="H446" s="266">
        <v>26</v>
      </c>
      <c r="I446" s="267"/>
      <c r="J446" s="263"/>
      <c r="K446" s="263"/>
      <c r="L446" s="268"/>
      <c r="M446" s="269"/>
      <c r="N446" s="270"/>
      <c r="O446" s="270"/>
      <c r="P446" s="270"/>
      <c r="Q446" s="270"/>
      <c r="R446" s="270"/>
      <c r="S446" s="270"/>
      <c r="T446" s="271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2" t="s">
        <v>163</v>
      </c>
      <c r="AU446" s="272" t="s">
        <v>92</v>
      </c>
      <c r="AV446" s="15" t="s">
        <v>161</v>
      </c>
      <c r="AW446" s="15" t="s">
        <v>36</v>
      </c>
      <c r="AX446" s="15" t="s">
        <v>90</v>
      </c>
      <c r="AY446" s="272" t="s">
        <v>153</v>
      </c>
    </row>
    <row r="447" s="2" customFormat="1" ht="16.5" customHeight="1">
      <c r="A447" s="39"/>
      <c r="B447" s="40"/>
      <c r="C447" s="290" t="s">
        <v>750</v>
      </c>
      <c r="D447" s="290" t="s">
        <v>499</v>
      </c>
      <c r="E447" s="291" t="s">
        <v>751</v>
      </c>
      <c r="F447" s="292" t="s">
        <v>752</v>
      </c>
      <c r="G447" s="293" t="s">
        <v>159</v>
      </c>
      <c r="H447" s="294">
        <v>283.70100000000002</v>
      </c>
      <c r="I447" s="295"/>
      <c r="J447" s="296">
        <f>ROUND(I447*H447,2)</f>
        <v>0</v>
      </c>
      <c r="K447" s="292" t="s">
        <v>1</v>
      </c>
      <c r="L447" s="297"/>
      <c r="M447" s="298" t="s">
        <v>1</v>
      </c>
      <c r="N447" s="299" t="s">
        <v>48</v>
      </c>
      <c r="O447" s="92"/>
      <c r="P447" s="236">
        <f>O447*H447</f>
        <v>0</v>
      </c>
      <c r="Q447" s="236">
        <v>0.0055999999999999999</v>
      </c>
      <c r="R447" s="236">
        <f>Q447*H447</f>
        <v>1.5887256000000001</v>
      </c>
      <c r="S447" s="236">
        <v>0</v>
      </c>
      <c r="T447" s="237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8" t="s">
        <v>349</v>
      </c>
      <c r="AT447" s="238" t="s">
        <v>499</v>
      </c>
      <c r="AU447" s="238" t="s">
        <v>92</v>
      </c>
      <c r="AY447" s="18" t="s">
        <v>153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8" t="s">
        <v>90</v>
      </c>
      <c r="BK447" s="239">
        <f>ROUND(I447*H447,2)</f>
        <v>0</v>
      </c>
      <c r="BL447" s="18" t="s">
        <v>244</v>
      </c>
      <c r="BM447" s="238" t="s">
        <v>753</v>
      </c>
    </row>
    <row r="448" s="13" customFormat="1">
      <c r="A448" s="13"/>
      <c r="B448" s="240"/>
      <c r="C448" s="241"/>
      <c r="D448" s="242" t="s">
        <v>163</v>
      </c>
      <c r="E448" s="243" t="s">
        <v>1</v>
      </c>
      <c r="F448" s="244" t="s">
        <v>738</v>
      </c>
      <c r="G448" s="241"/>
      <c r="H448" s="243" t="s">
        <v>1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0" t="s">
        <v>163</v>
      </c>
      <c r="AU448" s="250" t="s">
        <v>92</v>
      </c>
      <c r="AV448" s="13" t="s">
        <v>90</v>
      </c>
      <c r="AW448" s="13" t="s">
        <v>36</v>
      </c>
      <c r="AX448" s="13" t="s">
        <v>83</v>
      </c>
      <c r="AY448" s="250" t="s">
        <v>153</v>
      </c>
    </row>
    <row r="449" s="13" customFormat="1">
      <c r="A449" s="13"/>
      <c r="B449" s="240"/>
      <c r="C449" s="241"/>
      <c r="D449" s="242" t="s">
        <v>163</v>
      </c>
      <c r="E449" s="243" t="s">
        <v>1</v>
      </c>
      <c r="F449" s="244" t="s">
        <v>457</v>
      </c>
      <c r="G449" s="241"/>
      <c r="H449" s="243" t="s">
        <v>1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0" t="s">
        <v>163</v>
      </c>
      <c r="AU449" s="250" t="s">
        <v>92</v>
      </c>
      <c r="AV449" s="13" t="s">
        <v>90</v>
      </c>
      <c r="AW449" s="13" t="s">
        <v>36</v>
      </c>
      <c r="AX449" s="13" t="s">
        <v>83</v>
      </c>
      <c r="AY449" s="250" t="s">
        <v>153</v>
      </c>
    </row>
    <row r="450" s="13" customFormat="1">
      <c r="A450" s="13"/>
      <c r="B450" s="240"/>
      <c r="C450" s="241"/>
      <c r="D450" s="242" t="s">
        <v>163</v>
      </c>
      <c r="E450" s="243" t="s">
        <v>1</v>
      </c>
      <c r="F450" s="244" t="s">
        <v>458</v>
      </c>
      <c r="G450" s="241"/>
      <c r="H450" s="243" t="s">
        <v>1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0" t="s">
        <v>163</v>
      </c>
      <c r="AU450" s="250" t="s">
        <v>92</v>
      </c>
      <c r="AV450" s="13" t="s">
        <v>90</v>
      </c>
      <c r="AW450" s="13" t="s">
        <v>36</v>
      </c>
      <c r="AX450" s="13" t="s">
        <v>83</v>
      </c>
      <c r="AY450" s="250" t="s">
        <v>153</v>
      </c>
    </row>
    <row r="451" s="14" customFormat="1">
      <c r="A451" s="14"/>
      <c r="B451" s="251"/>
      <c r="C451" s="252"/>
      <c r="D451" s="242" t="s">
        <v>163</v>
      </c>
      <c r="E451" s="253" t="s">
        <v>1</v>
      </c>
      <c r="F451" s="254" t="s">
        <v>459</v>
      </c>
      <c r="G451" s="252"/>
      <c r="H451" s="255">
        <v>246.21000000000001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1" t="s">
        <v>163</v>
      </c>
      <c r="AU451" s="261" t="s">
        <v>92</v>
      </c>
      <c r="AV451" s="14" t="s">
        <v>92</v>
      </c>
      <c r="AW451" s="14" t="s">
        <v>36</v>
      </c>
      <c r="AX451" s="14" t="s">
        <v>83</v>
      </c>
      <c r="AY451" s="261" t="s">
        <v>153</v>
      </c>
    </row>
    <row r="452" s="13" customFormat="1">
      <c r="A452" s="13"/>
      <c r="B452" s="240"/>
      <c r="C452" s="241"/>
      <c r="D452" s="242" t="s">
        <v>163</v>
      </c>
      <c r="E452" s="243" t="s">
        <v>1</v>
      </c>
      <c r="F452" s="244" t="s">
        <v>745</v>
      </c>
      <c r="G452" s="241"/>
      <c r="H452" s="243" t="s">
        <v>1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0" t="s">
        <v>163</v>
      </c>
      <c r="AU452" s="250" t="s">
        <v>92</v>
      </c>
      <c r="AV452" s="13" t="s">
        <v>90</v>
      </c>
      <c r="AW452" s="13" t="s">
        <v>36</v>
      </c>
      <c r="AX452" s="13" t="s">
        <v>83</v>
      </c>
      <c r="AY452" s="250" t="s">
        <v>153</v>
      </c>
    </row>
    <row r="453" s="13" customFormat="1">
      <c r="A453" s="13"/>
      <c r="B453" s="240"/>
      <c r="C453" s="241"/>
      <c r="D453" s="242" t="s">
        <v>163</v>
      </c>
      <c r="E453" s="243" t="s">
        <v>1</v>
      </c>
      <c r="F453" s="244" t="s">
        <v>712</v>
      </c>
      <c r="G453" s="241"/>
      <c r="H453" s="243" t="s">
        <v>1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0" t="s">
        <v>163</v>
      </c>
      <c r="AU453" s="250" t="s">
        <v>92</v>
      </c>
      <c r="AV453" s="13" t="s">
        <v>90</v>
      </c>
      <c r="AW453" s="13" t="s">
        <v>36</v>
      </c>
      <c r="AX453" s="13" t="s">
        <v>83</v>
      </c>
      <c r="AY453" s="250" t="s">
        <v>153</v>
      </c>
    </row>
    <row r="454" s="14" customFormat="1">
      <c r="A454" s="14"/>
      <c r="B454" s="251"/>
      <c r="C454" s="252"/>
      <c r="D454" s="242" t="s">
        <v>163</v>
      </c>
      <c r="E454" s="253" t="s">
        <v>387</v>
      </c>
      <c r="F454" s="254" t="s">
        <v>754</v>
      </c>
      <c r="G454" s="252"/>
      <c r="H454" s="255">
        <v>11.699999999999999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1" t="s">
        <v>163</v>
      </c>
      <c r="AU454" s="261" t="s">
        <v>92</v>
      </c>
      <c r="AV454" s="14" t="s">
        <v>92</v>
      </c>
      <c r="AW454" s="14" t="s">
        <v>36</v>
      </c>
      <c r="AX454" s="14" t="s">
        <v>83</v>
      </c>
      <c r="AY454" s="261" t="s">
        <v>153</v>
      </c>
    </row>
    <row r="455" s="15" customFormat="1">
      <c r="A455" s="15"/>
      <c r="B455" s="262"/>
      <c r="C455" s="263"/>
      <c r="D455" s="242" t="s">
        <v>163</v>
      </c>
      <c r="E455" s="264" t="s">
        <v>1</v>
      </c>
      <c r="F455" s="265" t="s">
        <v>167</v>
      </c>
      <c r="G455" s="263"/>
      <c r="H455" s="266">
        <v>257.91000000000003</v>
      </c>
      <c r="I455" s="267"/>
      <c r="J455" s="263"/>
      <c r="K455" s="263"/>
      <c r="L455" s="268"/>
      <c r="M455" s="269"/>
      <c r="N455" s="270"/>
      <c r="O455" s="270"/>
      <c r="P455" s="270"/>
      <c r="Q455" s="270"/>
      <c r="R455" s="270"/>
      <c r="S455" s="270"/>
      <c r="T455" s="271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2" t="s">
        <v>163</v>
      </c>
      <c r="AU455" s="272" t="s">
        <v>92</v>
      </c>
      <c r="AV455" s="15" t="s">
        <v>161</v>
      </c>
      <c r="AW455" s="15" t="s">
        <v>36</v>
      </c>
      <c r="AX455" s="15" t="s">
        <v>90</v>
      </c>
      <c r="AY455" s="272" t="s">
        <v>153</v>
      </c>
    </row>
    <row r="456" s="14" customFormat="1">
      <c r="A456" s="14"/>
      <c r="B456" s="251"/>
      <c r="C456" s="252"/>
      <c r="D456" s="242" t="s">
        <v>163</v>
      </c>
      <c r="E456" s="252"/>
      <c r="F456" s="254" t="s">
        <v>755</v>
      </c>
      <c r="G456" s="252"/>
      <c r="H456" s="255">
        <v>283.70100000000002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1" t="s">
        <v>163</v>
      </c>
      <c r="AU456" s="261" t="s">
        <v>92</v>
      </c>
      <c r="AV456" s="14" t="s">
        <v>92</v>
      </c>
      <c r="AW456" s="14" t="s">
        <v>4</v>
      </c>
      <c r="AX456" s="14" t="s">
        <v>90</v>
      </c>
      <c r="AY456" s="261" t="s">
        <v>153</v>
      </c>
    </row>
    <row r="457" s="2" customFormat="1" ht="24.15" customHeight="1">
      <c r="A457" s="39"/>
      <c r="B457" s="40"/>
      <c r="C457" s="227" t="s">
        <v>756</v>
      </c>
      <c r="D457" s="227" t="s">
        <v>156</v>
      </c>
      <c r="E457" s="228" t="s">
        <v>757</v>
      </c>
      <c r="F457" s="229" t="s">
        <v>758</v>
      </c>
      <c r="G457" s="230" t="s">
        <v>299</v>
      </c>
      <c r="H457" s="231">
        <v>246.21000000000001</v>
      </c>
      <c r="I457" s="232"/>
      <c r="J457" s="233">
        <f>ROUND(I457*H457,2)</f>
        <v>0</v>
      </c>
      <c r="K457" s="229" t="s">
        <v>160</v>
      </c>
      <c r="L457" s="45"/>
      <c r="M457" s="234" t="s">
        <v>1</v>
      </c>
      <c r="N457" s="235" t="s">
        <v>48</v>
      </c>
      <c r="O457" s="92"/>
      <c r="P457" s="236">
        <f>O457*H457</f>
        <v>0</v>
      </c>
      <c r="Q457" s="236">
        <v>0</v>
      </c>
      <c r="R457" s="236">
        <f>Q457*H457</f>
        <v>0</v>
      </c>
      <c r="S457" s="236">
        <v>0</v>
      </c>
      <c r="T457" s="23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8" t="s">
        <v>244</v>
      </c>
      <c r="AT457" s="238" t="s">
        <v>156</v>
      </c>
      <c r="AU457" s="238" t="s">
        <v>92</v>
      </c>
      <c r="AY457" s="18" t="s">
        <v>153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8" t="s">
        <v>90</v>
      </c>
      <c r="BK457" s="239">
        <f>ROUND(I457*H457,2)</f>
        <v>0</v>
      </c>
      <c r="BL457" s="18" t="s">
        <v>244</v>
      </c>
      <c r="BM457" s="238" t="s">
        <v>759</v>
      </c>
    </row>
    <row r="458" s="13" customFormat="1">
      <c r="A458" s="13"/>
      <c r="B458" s="240"/>
      <c r="C458" s="241"/>
      <c r="D458" s="242" t="s">
        <v>163</v>
      </c>
      <c r="E458" s="243" t="s">
        <v>1</v>
      </c>
      <c r="F458" s="244" t="s">
        <v>760</v>
      </c>
      <c r="G458" s="241"/>
      <c r="H458" s="243" t="s">
        <v>1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0" t="s">
        <v>163</v>
      </c>
      <c r="AU458" s="250" t="s">
        <v>92</v>
      </c>
      <c r="AV458" s="13" t="s">
        <v>90</v>
      </c>
      <c r="AW458" s="13" t="s">
        <v>36</v>
      </c>
      <c r="AX458" s="13" t="s">
        <v>83</v>
      </c>
      <c r="AY458" s="250" t="s">
        <v>153</v>
      </c>
    </row>
    <row r="459" s="13" customFormat="1">
      <c r="A459" s="13"/>
      <c r="B459" s="240"/>
      <c r="C459" s="241"/>
      <c r="D459" s="242" t="s">
        <v>163</v>
      </c>
      <c r="E459" s="243" t="s">
        <v>1</v>
      </c>
      <c r="F459" s="244" t="s">
        <v>457</v>
      </c>
      <c r="G459" s="241"/>
      <c r="H459" s="243" t="s">
        <v>1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0" t="s">
        <v>163</v>
      </c>
      <c r="AU459" s="250" t="s">
        <v>92</v>
      </c>
      <c r="AV459" s="13" t="s">
        <v>90</v>
      </c>
      <c r="AW459" s="13" t="s">
        <v>36</v>
      </c>
      <c r="AX459" s="13" t="s">
        <v>83</v>
      </c>
      <c r="AY459" s="250" t="s">
        <v>153</v>
      </c>
    </row>
    <row r="460" s="13" customFormat="1">
      <c r="A460" s="13"/>
      <c r="B460" s="240"/>
      <c r="C460" s="241"/>
      <c r="D460" s="242" t="s">
        <v>163</v>
      </c>
      <c r="E460" s="243" t="s">
        <v>1</v>
      </c>
      <c r="F460" s="244" t="s">
        <v>458</v>
      </c>
      <c r="G460" s="241"/>
      <c r="H460" s="243" t="s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0" t="s">
        <v>163</v>
      </c>
      <c r="AU460" s="250" t="s">
        <v>92</v>
      </c>
      <c r="AV460" s="13" t="s">
        <v>90</v>
      </c>
      <c r="AW460" s="13" t="s">
        <v>36</v>
      </c>
      <c r="AX460" s="13" t="s">
        <v>83</v>
      </c>
      <c r="AY460" s="250" t="s">
        <v>153</v>
      </c>
    </row>
    <row r="461" s="14" customFormat="1">
      <c r="A461" s="14"/>
      <c r="B461" s="251"/>
      <c r="C461" s="252"/>
      <c r="D461" s="242" t="s">
        <v>163</v>
      </c>
      <c r="E461" s="253" t="s">
        <v>1</v>
      </c>
      <c r="F461" s="254" t="s">
        <v>761</v>
      </c>
      <c r="G461" s="252"/>
      <c r="H461" s="255">
        <v>246.21000000000001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1" t="s">
        <v>163</v>
      </c>
      <c r="AU461" s="261" t="s">
        <v>92</v>
      </c>
      <c r="AV461" s="14" t="s">
        <v>92</v>
      </c>
      <c r="AW461" s="14" t="s">
        <v>36</v>
      </c>
      <c r="AX461" s="14" t="s">
        <v>83</v>
      </c>
      <c r="AY461" s="261" t="s">
        <v>153</v>
      </c>
    </row>
    <row r="462" s="15" customFormat="1">
      <c r="A462" s="15"/>
      <c r="B462" s="262"/>
      <c r="C462" s="263"/>
      <c r="D462" s="242" t="s">
        <v>163</v>
      </c>
      <c r="E462" s="264" t="s">
        <v>1</v>
      </c>
      <c r="F462" s="265" t="s">
        <v>167</v>
      </c>
      <c r="G462" s="263"/>
      <c r="H462" s="266">
        <v>246.21000000000001</v>
      </c>
      <c r="I462" s="267"/>
      <c r="J462" s="263"/>
      <c r="K462" s="263"/>
      <c r="L462" s="268"/>
      <c r="M462" s="269"/>
      <c r="N462" s="270"/>
      <c r="O462" s="270"/>
      <c r="P462" s="270"/>
      <c r="Q462" s="270"/>
      <c r="R462" s="270"/>
      <c r="S462" s="270"/>
      <c r="T462" s="271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2" t="s">
        <v>163</v>
      </c>
      <c r="AU462" s="272" t="s">
        <v>92</v>
      </c>
      <c r="AV462" s="15" t="s">
        <v>161</v>
      </c>
      <c r="AW462" s="15" t="s">
        <v>36</v>
      </c>
      <c r="AX462" s="15" t="s">
        <v>90</v>
      </c>
      <c r="AY462" s="272" t="s">
        <v>153</v>
      </c>
    </row>
    <row r="463" s="2" customFormat="1" ht="16.5" customHeight="1">
      <c r="A463" s="39"/>
      <c r="B463" s="40"/>
      <c r="C463" s="227" t="s">
        <v>762</v>
      </c>
      <c r="D463" s="227" t="s">
        <v>156</v>
      </c>
      <c r="E463" s="228" t="s">
        <v>763</v>
      </c>
      <c r="F463" s="229" t="s">
        <v>764</v>
      </c>
      <c r="G463" s="230" t="s">
        <v>299</v>
      </c>
      <c r="H463" s="231">
        <v>216.80000000000001</v>
      </c>
      <c r="I463" s="232"/>
      <c r="J463" s="233">
        <f>ROUND(I463*H463,2)</f>
        <v>0</v>
      </c>
      <c r="K463" s="229" t="s">
        <v>160</v>
      </c>
      <c r="L463" s="45"/>
      <c r="M463" s="234" t="s">
        <v>1</v>
      </c>
      <c r="N463" s="235" t="s">
        <v>48</v>
      </c>
      <c r="O463" s="92"/>
      <c r="P463" s="236">
        <f>O463*H463</f>
        <v>0</v>
      </c>
      <c r="Q463" s="236">
        <v>1.0000000000000001E-05</v>
      </c>
      <c r="R463" s="236">
        <f>Q463*H463</f>
        <v>0.0021680000000000002</v>
      </c>
      <c r="S463" s="236">
        <v>0</v>
      </c>
      <c r="T463" s="23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8" t="s">
        <v>244</v>
      </c>
      <c r="AT463" s="238" t="s">
        <v>156</v>
      </c>
      <c r="AU463" s="238" t="s">
        <v>92</v>
      </c>
      <c r="AY463" s="18" t="s">
        <v>153</v>
      </c>
      <c r="BE463" s="239">
        <f>IF(N463="základní",J463,0)</f>
        <v>0</v>
      </c>
      <c r="BF463" s="239">
        <f>IF(N463="snížená",J463,0)</f>
        <v>0</v>
      </c>
      <c r="BG463" s="239">
        <f>IF(N463="zákl. přenesená",J463,0)</f>
        <v>0</v>
      </c>
      <c r="BH463" s="239">
        <f>IF(N463="sníž. přenesená",J463,0)</f>
        <v>0</v>
      </c>
      <c r="BI463" s="239">
        <f>IF(N463="nulová",J463,0)</f>
        <v>0</v>
      </c>
      <c r="BJ463" s="18" t="s">
        <v>90</v>
      </c>
      <c r="BK463" s="239">
        <f>ROUND(I463*H463,2)</f>
        <v>0</v>
      </c>
      <c r="BL463" s="18" t="s">
        <v>244</v>
      </c>
      <c r="BM463" s="238" t="s">
        <v>765</v>
      </c>
    </row>
    <row r="464" s="13" customFormat="1">
      <c r="A464" s="13"/>
      <c r="B464" s="240"/>
      <c r="C464" s="241"/>
      <c r="D464" s="242" t="s">
        <v>163</v>
      </c>
      <c r="E464" s="243" t="s">
        <v>1</v>
      </c>
      <c r="F464" s="244" t="s">
        <v>766</v>
      </c>
      <c r="G464" s="241"/>
      <c r="H464" s="243" t="s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0" t="s">
        <v>163</v>
      </c>
      <c r="AU464" s="250" t="s">
        <v>92</v>
      </c>
      <c r="AV464" s="13" t="s">
        <v>90</v>
      </c>
      <c r="AW464" s="13" t="s">
        <v>36</v>
      </c>
      <c r="AX464" s="13" t="s">
        <v>83</v>
      </c>
      <c r="AY464" s="250" t="s">
        <v>153</v>
      </c>
    </row>
    <row r="465" s="13" customFormat="1">
      <c r="A465" s="13"/>
      <c r="B465" s="240"/>
      <c r="C465" s="241"/>
      <c r="D465" s="242" t="s">
        <v>163</v>
      </c>
      <c r="E465" s="243" t="s">
        <v>1</v>
      </c>
      <c r="F465" s="244" t="s">
        <v>457</v>
      </c>
      <c r="G465" s="241"/>
      <c r="H465" s="243" t="s">
        <v>1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0" t="s">
        <v>163</v>
      </c>
      <c r="AU465" s="250" t="s">
        <v>92</v>
      </c>
      <c r="AV465" s="13" t="s">
        <v>90</v>
      </c>
      <c r="AW465" s="13" t="s">
        <v>36</v>
      </c>
      <c r="AX465" s="13" t="s">
        <v>83</v>
      </c>
      <c r="AY465" s="250" t="s">
        <v>153</v>
      </c>
    </row>
    <row r="466" s="13" customFormat="1">
      <c r="A466" s="13"/>
      <c r="B466" s="240"/>
      <c r="C466" s="241"/>
      <c r="D466" s="242" t="s">
        <v>163</v>
      </c>
      <c r="E466" s="243" t="s">
        <v>1</v>
      </c>
      <c r="F466" s="244" t="s">
        <v>458</v>
      </c>
      <c r="G466" s="241"/>
      <c r="H466" s="243" t="s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0" t="s">
        <v>163</v>
      </c>
      <c r="AU466" s="250" t="s">
        <v>92</v>
      </c>
      <c r="AV466" s="13" t="s">
        <v>90</v>
      </c>
      <c r="AW466" s="13" t="s">
        <v>36</v>
      </c>
      <c r="AX466" s="13" t="s">
        <v>83</v>
      </c>
      <c r="AY466" s="250" t="s">
        <v>153</v>
      </c>
    </row>
    <row r="467" s="14" customFormat="1">
      <c r="A467" s="14"/>
      <c r="B467" s="251"/>
      <c r="C467" s="252"/>
      <c r="D467" s="242" t="s">
        <v>163</v>
      </c>
      <c r="E467" s="253" t="s">
        <v>1</v>
      </c>
      <c r="F467" s="254" t="s">
        <v>767</v>
      </c>
      <c r="G467" s="252"/>
      <c r="H467" s="255">
        <v>216.80000000000001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1" t="s">
        <v>163</v>
      </c>
      <c r="AU467" s="261" t="s">
        <v>92</v>
      </c>
      <c r="AV467" s="14" t="s">
        <v>92</v>
      </c>
      <c r="AW467" s="14" t="s">
        <v>36</v>
      </c>
      <c r="AX467" s="14" t="s">
        <v>83</v>
      </c>
      <c r="AY467" s="261" t="s">
        <v>153</v>
      </c>
    </row>
    <row r="468" s="16" customFormat="1">
      <c r="A468" s="16"/>
      <c r="B468" s="279"/>
      <c r="C468" s="280"/>
      <c r="D468" s="242" t="s">
        <v>163</v>
      </c>
      <c r="E468" s="281" t="s">
        <v>375</v>
      </c>
      <c r="F468" s="282" t="s">
        <v>441</v>
      </c>
      <c r="G468" s="280"/>
      <c r="H468" s="283">
        <v>216.80000000000001</v>
      </c>
      <c r="I468" s="284"/>
      <c r="J468" s="280"/>
      <c r="K468" s="280"/>
      <c r="L468" s="285"/>
      <c r="M468" s="286"/>
      <c r="N468" s="287"/>
      <c r="O468" s="287"/>
      <c r="P468" s="287"/>
      <c r="Q468" s="287"/>
      <c r="R468" s="287"/>
      <c r="S468" s="287"/>
      <c r="T468" s="288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89" t="s">
        <v>163</v>
      </c>
      <c r="AU468" s="289" t="s">
        <v>92</v>
      </c>
      <c r="AV468" s="16" t="s">
        <v>172</v>
      </c>
      <c r="AW468" s="16" t="s">
        <v>36</v>
      </c>
      <c r="AX468" s="16" t="s">
        <v>83</v>
      </c>
      <c r="AY468" s="289" t="s">
        <v>153</v>
      </c>
    </row>
    <row r="469" s="15" customFormat="1">
      <c r="A469" s="15"/>
      <c r="B469" s="262"/>
      <c r="C469" s="263"/>
      <c r="D469" s="242" t="s">
        <v>163</v>
      </c>
      <c r="E469" s="264" t="s">
        <v>1</v>
      </c>
      <c r="F469" s="265" t="s">
        <v>167</v>
      </c>
      <c r="G469" s="263"/>
      <c r="H469" s="266">
        <v>216.80000000000001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2" t="s">
        <v>163</v>
      </c>
      <c r="AU469" s="272" t="s">
        <v>92</v>
      </c>
      <c r="AV469" s="15" t="s">
        <v>161</v>
      </c>
      <c r="AW469" s="15" t="s">
        <v>36</v>
      </c>
      <c r="AX469" s="15" t="s">
        <v>90</v>
      </c>
      <c r="AY469" s="272" t="s">
        <v>153</v>
      </c>
    </row>
    <row r="470" s="2" customFormat="1" ht="16.5" customHeight="1">
      <c r="A470" s="39"/>
      <c r="B470" s="40"/>
      <c r="C470" s="290" t="s">
        <v>768</v>
      </c>
      <c r="D470" s="290" t="s">
        <v>499</v>
      </c>
      <c r="E470" s="291" t="s">
        <v>769</v>
      </c>
      <c r="F470" s="292" t="s">
        <v>770</v>
      </c>
      <c r="G470" s="293" t="s">
        <v>299</v>
      </c>
      <c r="H470" s="294">
        <v>216.80000000000001</v>
      </c>
      <c r="I470" s="295"/>
      <c r="J470" s="296">
        <f>ROUND(I470*H470,2)</f>
        <v>0</v>
      </c>
      <c r="K470" s="292" t="s">
        <v>1</v>
      </c>
      <c r="L470" s="297"/>
      <c r="M470" s="298" t="s">
        <v>1</v>
      </c>
      <c r="N470" s="299" t="s">
        <v>48</v>
      </c>
      <c r="O470" s="92"/>
      <c r="P470" s="236">
        <f>O470*H470</f>
        <v>0</v>
      </c>
      <c r="Q470" s="236">
        <v>0.00020000000000000001</v>
      </c>
      <c r="R470" s="236">
        <f>Q470*H470</f>
        <v>0.043360000000000003</v>
      </c>
      <c r="S470" s="236">
        <v>0</v>
      </c>
      <c r="T470" s="23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8" t="s">
        <v>349</v>
      </c>
      <c r="AT470" s="238" t="s">
        <v>499</v>
      </c>
      <c r="AU470" s="238" t="s">
        <v>92</v>
      </c>
      <c r="AY470" s="18" t="s">
        <v>153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8" t="s">
        <v>90</v>
      </c>
      <c r="BK470" s="239">
        <f>ROUND(I470*H470,2)</f>
        <v>0</v>
      </c>
      <c r="BL470" s="18" t="s">
        <v>244</v>
      </c>
      <c r="BM470" s="238" t="s">
        <v>771</v>
      </c>
    </row>
    <row r="471" s="2" customFormat="1" ht="16.5" customHeight="1">
      <c r="A471" s="39"/>
      <c r="B471" s="40"/>
      <c r="C471" s="227" t="s">
        <v>772</v>
      </c>
      <c r="D471" s="227" t="s">
        <v>156</v>
      </c>
      <c r="E471" s="228" t="s">
        <v>773</v>
      </c>
      <c r="F471" s="229" t="s">
        <v>774</v>
      </c>
      <c r="G471" s="230" t="s">
        <v>299</v>
      </c>
      <c r="H471" s="231">
        <v>26</v>
      </c>
      <c r="I471" s="232"/>
      <c r="J471" s="233">
        <f>ROUND(I471*H471,2)</f>
        <v>0</v>
      </c>
      <c r="K471" s="229" t="s">
        <v>160</v>
      </c>
      <c r="L471" s="45"/>
      <c r="M471" s="234" t="s">
        <v>1</v>
      </c>
      <c r="N471" s="235" t="s">
        <v>48</v>
      </c>
      <c r="O471" s="92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244</v>
      </c>
      <c r="AT471" s="238" t="s">
        <v>156</v>
      </c>
      <c r="AU471" s="238" t="s">
        <v>92</v>
      </c>
      <c r="AY471" s="18" t="s">
        <v>153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90</v>
      </c>
      <c r="BK471" s="239">
        <f>ROUND(I471*H471,2)</f>
        <v>0</v>
      </c>
      <c r="BL471" s="18" t="s">
        <v>244</v>
      </c>
      <c r="BM471" s="238" t="s">
        <v>775</v>
      </c>
    </row>
    <row r="472" s="13" customFormat="1">
      <c r="A472" s="13"/>
      <c r="B472" s="240"/>
      <c r="C472" s="241"/>
      <c r="D472" s="242" t="s">
        <v>163</v>
      </c>
      <c r="E472" s="243" t="s">
        <v>1</v>
      </c>
      <c r="F472" s="244" t="s">
        <v>776</v>
      </c>
      <c r="G472" s="241"/>
      <c r="H472" s="243" t="s">
        <v>1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0" t="s">
        <v>163</v>
      </c>
      <c r="AU472" s="250" t="s">
        <v>92</v>
      </c>
      <c r="AV472" s="13" t="s">
        <v>90</v>
      </c>
      <c r="AW472" s="13" t="s">
        <v>36</v>
      </c>
      <c r="AX472" s="13" t="s">
        <v>83</v>
      </c>
      <c r="AY472" s="250" t="s">
        <v>153</v>
      </c>
    </row>
    <row r="473" s="13" customFormat="1">
      <c r="A473" s="13"/>
      <c r="B473" s="240"/>
      <c r="C473" s="241"/>
      <c r="D473" s="242" t="s">
        <v>163</v>
      </c>
      <c r="E473" s="243" t="s">
        <v>1</v>
      </c>
      <c r="F473" s="244" t="s">
        <v>745</v>
      </c>
      <c r="G473" s="241"/>
      <c r="H473" s="243" t="s">
        <v>1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0" t="s">
        <v>163</v>
      </c>
      <c r="AU473" s="250" t="s">
        <v>92</v>
      </c>
      <c r="AV473" s="13" t="s">
        <v>90</v>
      </c>
      <c r="AW473" s="13" t="s">
        <v>36</v>
      </c>
      <c r="AX473" s="13" t="s">
        <v>83</v>
      </c>
      <c r="AY473" s="250" t="s">
        <v>153</v>
      </c>
    </row>
    <row r="474" s="13" customFormat="1">
      <c r="A474" s="13"/>
      <c r="B474" s="240"/>
      <c r="C474" s="241"/>
      <c r="D474" s="242" t="s">
        <v>163</v>
      </c>
      <c r="E474" s="243" t="s">
        <v>1</v>
      </c>
      <c r="F474" s="244" t="s">
        <v>712</v>
      </c>
      <c r="G474" s="241"/>
      <c r="H474" s="243" t="s">
        <v>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0" t="s">
        <v>163</v>
      </c>
      <c r="AU474" s="250" t="s">
        <v>92</v>
      </c>
      <c r="AV474" s="13" t="s">
        <v>90</v>
      </c>
      <c r="AW474" s="13" t="s">
        <v>36</v>
      </c>
      <c r="AX474" s="13" t="s">
        <v>83</v>
      </c>
      <c r="AY474" s="250" t="s">
        <v>153</v>
      </c>
    </row>
    <row r="475" s="14" customFormat="1">
      <c r="A475" s="14"/>
      <c r="B475" s="251"/>
      <c r="C475" s="252"/>
      <c r="D475" s="242" t="s">
        <v>163</v>
      </c>
      <c r="E475" s="253" t="s">
        <v>1</v>
      </c>
      <c r="F475" s="254" t="s">
        <v>334</v>
      </c>
      <c r="G475" s="252"/>
      <c r="H475" s="255">
        <v>26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1" t="s">
        <v>163</v>
      </c>
      <c r="AU475" s="261" t="s">
        <v>92</v>
      </c>
      <c r="AV475" s="14" t="s">
        <v>92</v>
      </c>
      <c r="AW475" s="14" t="s">
        <v>36</v>
      </c>
      <c r="AX475" s="14" t="s">
        <v>83</v>
      </c>
      <c r="AY475" s="261" t="s">
        <v>153</v>
      </c>
    </row>
    <row r="476" s="15" customFormat="1">
      <c r="A476" s="15"/>
      <c r="B476" s="262"/>
      <c r="C476" s="263"/>
      <c r="D476" s="242" t="s">
        <v>163</v>
      </c>
      <c r="E476" s="264" t="s">
        <v>1</v>
      </c>
      <c r="F476" s="265" t="s">
        <v>167</v>
      </c>
      <c r="G476" s="263"/>
      <c r="H476" s="266">
        <v>26</v>
      </c>
      <c r="I476" s="267"/>
      <c r="J476" s="263"/>
      <c r="K476" s="263"/>
      <c r="L476" s="268"/>
      <c r="M476" s="269"/>
      <c r="N476" s="270"/>
      <c r="O476" s="270"/>
      <c r="P476" s="270"/>
      <c r="Q476" s="270"/>
      <c r="R476" s="270"/>
      <c r="S476" s="270"/>
      <c r="T476" s="271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2" t="s">
        <v>163</v>
      </c>
      <c r="AU476" s="272" t="s">
        <v>92</v>
      </c>
      <c r="AV476" s="15" t="s">
        <v>161</v>
      </c>
      <c r="AW476" s="15" t="s">
        <v>36</v>
      </c>
      <c r="AX476" s="15" t="s">
        <v>90</v>
      </c>
      <c r="AY476" s="272" t="s">
        <v>153</v>
      </c>
    </row>
    <row r="477" s="2" customFormat="1" ht="21.75" customHeight="1">
      <c r="A477" s="39"/>
      <c r="B477" s="40"/>
      <c r="C477" s="290" t="s">
        <v>777</v>
      </c>
      <c r="D477" s="290" t="s">
        <v>499</v>
      </c>
      <c r="E477" s="291" t="s">
        <v>778</v>
      </c>
      <c r="F477" s="292" t="s">
        <v>779</v>
      </c>
      <c r="G477" s="293" t="s">
        <v>299</v>
      </c>
      <c r="H477" s="294">
        <v>28.600000000000001</v>
      </c>
      <c r="I477" s="295"/>
      <c r="J477" s="296">
        <f>ROUND(I477*H477,2)</f>
        <v>0</v>
      </c>
      <c r="K477" s="292" t="s">
        <v>160</v>
      </c>
      <c r="L477" s="297"/>
      <c r="M477" s="298" t="s">
        <v>1</v>
      </c>
      <c r="N477" s="299" t="s">
        <v>48</v>
      </c>
      <c r="O477" s="92"/>
      <c r="P477" s="236">
        <f>O477*H477</f>
        <v>0</v>
      </c>
      <c r="Q477" s="236">
        <v>0.00040000000000000002</v>
      </c>
      <c r="R477" s="236">
        <f>Q477*H477</f>
        <v>0.011440000000000001</v>
      </c>
      <c r="S477" s="236">
        <v>0</v>
      </c>
      <c r="T477" s="23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8" t="s">
        <v>349</v>
      </c>
      <c r="AT477" s="238" t="s">
        <v>499</v>
      </c>
      <c r="AU477" s="238" t="s">
        <v>92</v>
      </c>
      <c r="AY477" s="18" t="s">
        <v>153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8" t="s">
        <v>90</v>
      </c>
      <c r="BK477" s="239">
        <f>ROUND(I477*H477,2)</f>
        <v>0</v>
      </c>
      <c r="BL477" s="18" t="s">
        <v>244</v>
      </c>
      <c r="BM477" s="238" t="s">
        <v>780</v>
      </c>
    </row>
    <row r="478" s="14" customFormat="1">
      <c r="A478" s="14"/>
      <c r="B478" s="251"/>
      <c r="C478" s="252"/>
      <c r="D478" s="242" t="s">
        <v>163</v>
      </c>
      <c r="E478" s="252"/>
      <c r="F478" s="254" t="s">
        <v>781</v>
      </c>
      <c r="G478" s="252"/>
      <c r="H478" s="255">
        <v>28.600000000000001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1" t="s">
        <v>163</v>
      </c>
      <c r="AU478" s="261" t="s">
        <v>92</v>
      </c>
      <c r="AV478" s="14" t="s">
        <v>92</v>
      </c>
      <c r="AW478" s="14" t="s">
        <v>4</v>
      </c>
      <c r="AX478" s="14" t="s">
        <v>90</v>
      </c>
      <c r="AY478" s="261" t="s">
        <v>153</v>
      </c>
    </row>
    <row r="479" s="2" customFormat="1" ht="24.15" customHeight="1">
      <c r="A479" s="39"/>
      <c r="B479" s="40"/>
      <c r="C479" s="227" t="s">
        <v>782</v>
      </c>
      <c r="D479" s="227" t="s">
        <v>156</v>
      </c>
      <c r="E479" s="228" t="s">
        <v>783</v>
      </c>
      <c r="F479" s="229" t="s">
        <v>784</v>
      </c>
      <c r="G479" s="230" t="s">
        <v>159</v>
      </c>
      <c r="H479" s="231">
        <v>246.21000000000001</v>
      </c>
      <c r="I479" s="232"/>
      <c r="J479" s="233">
        <f>ROUND(I479*H479,2)</f>
        <v>0</v>
      </c>
      <c r="K479" s="229" t="s">
        <v>160</v>
      </c>
      <c r="L479" s="45"/>
      <c r="M479" s="234" t="s">
        <v>1</v>
      </c>
      <c r="N479" s="235" t="s">
        <v>48</v>
      </c>
      <c r="O479" s="92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8" t="s">
        <v>244</v>
      </c>
      <c r="AT479" s="238" t="s">
        <v>156</v>
      </c>
      <c r="AU479" s="238" t="s">
        <v>92</v>
      </c>
      <c r="AY479" s="18" t="s">
        <v>153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8" t="s">
        <v>90</v>
      </c>
      <c r="BK479" s="239">
        <f>ROUND(I479*H479,2)</f>
        <v>0</v>
      </c>
      <c r="BL479" s="18" t="s">
        <v>244</v>
      </c>
      <c r="BM479" s="238" t="s">
        <v>785</v>
      </c>
    </row>
    <row r="480" s="13" customFormat="1">
      <c r="A480" s="13"/>
      <c r="B480" s="240"/>
      <c r="C480" s="241"/>
      <c r="D480" s="242" t="s">
        <v>163</v>
      </c>
      <c r="E480" s="243" t="s">
        <v>1</v>
      </c>
      <c r="F480" s="244" t="s">
        <v>786</v>
      </c>
      <c r="G480" s="241"/>
      <c r="H480" s="243" t="s">
        <v>1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0" t="s">
        <v>163</v>
      </c>
      <c r="AU480" s="250" t="s">
        <v>92</v>
      </c>
      <c r="AV480" s="13" t="s">
        <v>90</v>
      </c>
      <c r="AW480" s="13" t="s">
        <v>36</v>
      </c>
      <c r="AX480" s="13" t="s">
        <v>83</v>
      </c>
      <c r="AY480" s="250" t="s">
        <v>153</v>
      </c>
    </row>
    <row r="481" s="13" customFormat="1">
      <c r="A481" s="13"/>
      <c r="B481" s="240"/>
      <c r="C481" s="241"/>
      <c r="D481" s="242" t="s">
        <v>163</v>
      </c>
      <c r="E481" s="243" t="s">
        <v>1</v>
      </c>
      <c r="F481" s="244" t="s">
        <v>457</v>
      </c>
      <c r="G481" s="241"/>
      <c r="H481" s="243" t="s">
        <v>1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0" t="s">
        <v>163</v>
      </c>
      <c r="AU481" s="250" t="s">
        <v>92</v>
      </c>
      <c r="AV481" s="13" t="s">
        <v>90</v>
      </c>
      <c r="AW481" s="13" t="s">
        <v>36</v>
      </c>
      <c r="AX481" s="13" t="s">
        <v>83</v>
      </c>
      <c r="AY481" s="250" t="s">
        <v>153</v>
      </c>
    </row>
    <row r="482" s="13" customFormat="1">
      <c r="A482" s="13"/>
      <c r="B482" s="240"/>
      <c r="C482" s="241"/>
      <c r="D482" s="242" t="s">
        <v>163</v>
      </c>
      <c r="E482" s="243" t="s">
        <v>1</v>
      </c>
      <c r="F482" s="244" t="s">
        <v>458</v>
      </c>
      <c r="G482" s="241"/>
      <c r="H482" s="243" t="s">
        <v>1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0" t="s">
        <v>163</v>
      </c>
      <c r="AU482" s="250" t="s">
        <v>92</v>
      </c>
      <c r="AV482" s="13" t="s">
        <v>90</v>
      </c>
      <c r="AW482" s="13" t="s">
        <v>36</v>
      </c>
      <c r="AX482" s="13" t="s">
        <v>83</v>
      </c>
      <c r="AY482" s="250" t="s">
        <v>153</v>
      </c>
    </row>
    <row r="483" s="14" customFormat="1">
      <c r="A483" s="14"/>
      <c r="B483" s="251"/>
      <c r="C483" s="252"/>
      <c r="D483" s="242" t="s">
        <v>163</v>
      </c>
      <c r="E483" s="253" t="s">
        <v>1</v>
      </c>
      <c r="F483" s="254" t="s">
        <v>459</v>
      </c>
      <c r="G483" s="252"/>
      <c r="H483" s="255">
        <v>246.21000000000001</v>
      </c>
      <c r="I483" s="256"/>
      <c r="J483" s="252"/>
      <c r="K483" s="252"/>
      <c r="L483" s="257"/>
      <c r="M483" s="258"/>
      <c r="N483" s="259"/>
      <c r="O483" s="259"/>
      <c r="P483" s="259"/>
      <c r="Q483" s="259"/>
      <c r="R483" s="259"/>
      <c r="S483" s="259"/>
      <c r="T483" s="26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1" t="s">
        <v>163</v>
      </c>
      <c r="AU483" s="261" t="s">
        <v>92</v>
      </c>
      <c r="AV483" s="14" t="s">
        <v>92</v>
      </c>
      <c r="AW483" s="14" t="s">
        <v>36</v>
      </c>
      <c r="AX483" s="14" t="s">
        <v>83</v>
      </c>
      <c r="AY483" s="261" t="s">
        <v>153</v>
      </c>
    </row>
    <row r="484" s="15" customFormat="1">
      <c r="A484" s="15"/>
      <c r="B484" s="262"/>
      <c r="C484" s="263"/>
      <c r="D484" s="242" t="s">
        <v>163</v>
      </c>
      <c r="E484" s="264" t="s">
        <v>1</v>
      </c>
      <c r="F484" s="265" t="s">
        <v>167</v>
      </c>
      <c r="G484" s="263"/>
      <c r="H484" s="266">
        <v>246.21000000000001</v>
      </c>
      <c r="I484" s="267"/>
      <c r="J484" s="263"/>
      <c r="K484" s="263"/>
      <c r="L484" s="268"/>
      <c r="M484" s="269"/>
      <c r="N484" s="270"/>
      <c r="O484" s="270"/>
      <c r="P484" s="270"/>
      <c r="Q484" s="270"/>
      <c r="R484" s="270"/>
      <c r="S484" s="270"/>
      <c r="T484" s="271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2" t="s">
        <v>163</v>
      </c>
      <c r="AU484" s="272" t="s">
        <v>92</v>
      </c>
      <c r="AV484" s="15" t="s">
        <v>161</v>
      </c>
      <c r="AW484" s="15" t="s">
        <v>36</v>
      </c>
      <c r="AX484" s="15" t="s">
        <v>90</v>
      </c>
      <c r="AY484" s="272" t="s">
        <v>153</v>
      </c>
    </row>
    <row r="485" s="2" customFormat="1" ht="24.15" customHeight="1">
      <c r="A485" s="39"/>
      <c r="B485" s="40"/>
      <c r="C485" s="227" t="s">
        <v>787</v>
      </c>
      <c r="D485" s="227" t="s">
        <v>156</v>
      </c>
      <c r="E485" s="228" t="s">
        <v>788</v>
      </c>
      <c r="F485" s="229" t="s">
        <v>789</v>
      </c>
      <c r="G485" s="230" t="s">
        <v>230</v>
      </c>
      <c r="H485" s="231">
        <v>5.4909999999999997</v>
      </c>
      <c r="I485" s="232"/>
      <c r="J485" s="233">
        <f>ROUND(I485*H485,2)</f>
        <v>0</v>
      </c>
      <c r="K485" s="229" t="s">
        <v>160</v>
      </c>
      <c r="L485" s="45"/>
      <c r="M485" s="234" t="s">
        <v>1</v>
      </c>
      <c r="N485" s="235" t="s">
        <v>48</v>
      </c>
      <c r="O485" s="92"/>
      <c r="P485" s="236">
        <f>O485*H485</f>
        <v>0</v>
      </c>
      <c r="Q485" s="236">
        <v>0</v>
      </c>
      <c r="R485" s="236">
        <f>Q485*H485</f>
        <v>0</v>
      </c>
      <c r="S485" s="236">
        <v>0</v>
      </c>
      <c r="T485" s="23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244</v>
      </c>
      <c r="AT485" s="238" t="s">
        <v>156</v>
      </c>
      <c r="AU485" s="238" t="s">
        <v>92</v>
      </c>
      <c r="AY485" s="18" t="s">
        <v>153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90</v>
      </c>
      <c r="BK485" s="239">
        <f>ROUND(I485*H485,2)</f>
        <v>0</v>
      </c>
      <c r="BL485" s="18" t="s">
        <v>244</v>
      </c>
      <c r="BM485" s="238" t="s">
        <v>790</v>
      </c>
    </row>
    <row r="486" s="12" customFormat="1" ht="22.8" customHeight="1">
      <c r="A486" s="12"/>
      <c r="B486" s="211"/>
      <c r="C486" s="212"/>
      <c r="D486" s="213" t="s">
        <v>82</v>
      </c>
      <c r="E486" s="225" t="s">
        <v>339</v>
      </c>
      <c r="F486" s="225" t="s">
        <v>340</v>
      </c>
      <c r="G486" s="212"/>
      <c r="H486" s="212"/>
      <c r="I486" s="215"/>
      <c r="J486" s="226">
        <f>BK486</f>
        <v>0</v>
      </c>
      <c r="K486" s="212"/>
      <c r="L486" s="217"/>
      <c r="M486" s="218"/>
      <c r="N486" s="219"/>
      <c r="O486" s="219"/>
      <c r="P486" s="220">
        <f>SUM(P487:P532)</f>
        <v>0</v>
      </c>
      <c r="Q486" s="219"/>
      <c r="R486" s="220">
        <f>SUM(R487:R532)</f>
        <v>1.6229682999999999</v>
      </c>
      <c r="S486" s="219"/>
      <c r="T486" s="221">
        <f>SUM(T487:T532)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22" t="s">
        <v>92</v>
      </c>
      <c r="AT486" s="223" t="s">
        <v>82</v>
      </c>
      <c r="AU486" s="223" t="s">
        <v>90</v>
      </c>
      <c r="AY486" s="222" t="s">
        <v>153</v>
      </c>
      <c r="BK486" s="224">
        <f>SUM(BK487:BK532)</f>
        <v>0</v>
      </c>
    </row>
    <row r="487" s="2" customFormat="1" ht="16.5" customHeight="1">
      <c r="A487" s="39"/>
      <c r="B487" s="40"/>
      <c r="C487" s="227" t="s">
        <v>791</v>
      </c>
      <c r="D487" s="227" t="s">
        <v>156</v>
      </c>
      <c r="E487" s="228" t="s">
        <v>792</v>
      </c>
      <c r="F487" s="229" t="s">
        <v>793</v>
      </c>
      <c r="G487" s="230" t="s">
        <v>159</v>
      </c>
      <c r="H487" s="231">
        <v>63.417000000000002</v>
      </c>
      <c r="I487" s="232"/>
      <c r="J487" s="233">
        <f>ROUND(I487*H487,2)</f>
        <v>0</v>
      </c>
      <c r="K487" s="229" t="s">
        <v>160</v>
      </c>
      <c r="L487" s="45"/>
      <c r="M487" s="234" t="s">
        <v>1</v>
      </c>
      <c r="N487" s="235" t="s">
        <v>48</v>
      </c>
      <c r="O487" s="92"/>
      <c r="P487" s="236">
        <f>O487*H487</f>
        <v>0</v>
      </c>
      <c r="Q487" s="236">
        <v>0</v>
      </c>
      <c r="R487" s="236">
        <f>Q487*H487</f>
        <v>0</v>
      </c>
      <c r="S487" s="236">
        <v>0</v>
      </c>
      <c r="T487" s="23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8" t="s">
        <v>244</v>
      </c>
      <c r="AT487" s="238" t="s">
        <v>156</v>
      </c>
      <c r="AU487" s="238" t="s">
        <v>92</v>
      </c>
      <c r="AY487" s="18" t="s">
        <v>153</v>
      </c>
      <c r="BE487" s="239">
        <f>IF(N487="základní",J487,0)</f>
        <v>0</v>
      </c>
      <c r="BF487" s="239">
        <f>IF(N487="snížená",J487,0)</f>
        <v>0</v>
      </c>
      <c r="BG487" s="239">
        <f>IF(N487="zákl. přenesená",J487,0)</f>
        <v>0</v>
      </c>
      <c r="BH487" s="239">
        <f>IF(N487="sníž. přenesená",J487,0)</f>
        <v>0</v>
      </c>
      <c r="BI487" s="239">
        <f>IF(N487="nulová",J487,0)</f>
        <v>0</v>
      </c>
      <c r="BJ487" s="18" t="s">
        <v>90</v>
      </c>
      <c r="BK487" s="239">
        <f>ROUND(I487*H487,2)</f>
        <v>0</v>
      </c>
      <c r="BL487" s="18" t="s">
        <v>244</v>
      </c>
      <c r="BM487" s="238" t="s">
        <v>794</v>
      </c>
    </row>
    <row r="488" s="13" customFormat="1">
      <c r="A488" s="13"/>
      <c r="B488" s="240"/>
      <c r="C488" s="241"/>
      <c r="D488" s="242" t="s">
        <v>163</v>
      </c>
      <c r="E488" s="243" t="s">
        <v>1</v>
      </c>
      <c r="F488" s="244" t="s">
        <v>795</v>
      </c>
      <c r="G488" s="241"/>
      <c r="H488" s="243" t="s">
        <v>1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0" t="s">
        <v>163</v>
      </c>
      <c r="AU488" s="250" t="s">
        <v>92</v>
      </c>
      <c r="AV488" s="13" t="s">
        <v>90</v>
      </c>
      <c r="AW488" s="13" t="s">
        <v>36</v>
      </c>
      <c r="AX488" s="13" t="s">
        <v>83</v>
      </c>
      <c r="AY488" s="250" t="s">
        <v>153</v>
      </c>
    </row>
    <row r="489" s="13" customFormat="1">
      <c r="A489" s="13"/>
      <c r="B489" s="240"/>
      <c r="C489" s="241"/>
      <c r="D489" s="242" t="s">
        <v>163</v>
      </c>
      <c r="E489" s="243" t="s">
        <v>1</v>
      </c>
      <c r="F489" s="244" t="s">
        <v>796</v>
      </c>
      <c r="G489" s="241"/>
      <c r="H489" s="243" t="s">
        <v>1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0" t="s">
        <v>163</v>
      </c>
      <c r="AU489" s="250" t="s">
        <v>92</v>
      </c>
      <c r="AV489" s="13" t="s">
        <v>90</v>
      </c>
      <c r="AW489" s="13" t="s">
        <v>36</v>
      </c>
      <c r="AX489" s="13" t="s">
        <v>83</v>
      </c>
      <c r="AY489" s="250" t="s">
        <v>153</v>
      </c>
    </row>
    <row r="490" s="14" customFormat="1">
      <c r="A490" s="14"/>
      <c r="B490" s="251"/>
      <c r="C490" s="252"/>
      <c r="D490" s="242" t="s">
        <v>163</v>
      </c>
      <c r="E490" s="253" t="s">
        <v>1</v>
      </c>
      <c r="F490" s="254" t="s">
        <v>797</v>
      </c>
      <c r="G490" s="252"/>
      <c r="H490" s="255">
        <v>63.417000000000002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1" t="s">
        <v>163</v>
      </c>
      <c r="AU490" s="261" t="s">
        <v>92</v>
      </c>
      <c r="AV490" s="14" t="s">
        <v>92</v>
      </c>
      <c r="AW490" s="14" t="s">
        <v>36</v>
      </c>
      <c r="AX490" s="14" t="s">
        <v>83</v>
      </c>
      <c r="AY490" s="261" t="s">
        <v>153</v>
      </c>
    </row>
    <row r="491" s="15" customFormat="1">
      <c r="A491" s="15"/>
      <c r="B491" s="262"/>
      <c r="C491" s="263"/>
      <c r="D491" s="242" t="s">
        <v>163</v>
      </c>
      <c r="E491" s="264" t="s">
        <v>1</v>
      </c>
      <c r="F491" s="265" t="s">
        <v>167</v>
      </c>
      <c r="G491" s="263"/>
      <c r="H491" s="266">
        <v>63.417000000000002</v>
      </c>
      <c r="I491" s="267"/>
      <c r="J491" s="263"/>
      <c r="K491" s="263"/>
      <c r="L491" s="268"/>
      <c r="M491" s="269"/>
      <c r="N491" s="270"/>
      <c r="O491" s="270"/>
      <c r="P491" s="270"/>
      <c r="Q491" s="270"/>
      <c r="R491" s="270"/>
      <c r="S491" s="270"/>
      <c r="T491" s="271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2" t="s">
        <v>163</v>
      </c>
      <c r="AU491" s="272" t="s">
        <v>92</v>
      </c>
      <c r="AV491" s="15" t="s">
        <v>161</v>
      </c>
      <c r="AW491" s="15" t="s">
        <v>36</v>
      </c>
      <c r="AX491" s="15" t="s">
        <v>90</v>
      </c>
      <c r="AY491" s="272" t="s">
        <v>153</v>
      </c>
    </row>
    <row r="492" s="2" customFormat="1" ht="16.5" customHeight="1">
      <c r="A492" s="39"/>
      <c r="B492" s="40"/>
      <c r="C492" s="227" t="s">
        <v>798</v>
      </c>
      <c r="D492" s="227" t="s">
        <v>156</v>
      </c>
      <c r="E492" s="228" t="s">
        <v>799</v>
      </c>
      <c r="F492" s="229" t="s">
        <v>800</v>
      </c>
      <c r="G492" s="230" t="s">
        <v>159</v>
      </c>
      <c r="H492" s="231">
        <v>63.417000000000002</v>
      </c>
      <c r="I492" s="232"/>
      <c r="J492" s="233">
        <f>ROUND(I492*H492,2)</f>
        <v>0</v>
      </c>
      <c r="K492" s="229" t="s">
        <v>160</v>
      </c>
      <c r="L492" s="45"/>
      <c r="M492" s="234" t="s">
        <v>1</v>
      </c>
      <c r="N492" s="235" t="s">
        <v>48</v>
      </c>
      <c r="O492" s="92"/>
      <c r="P492" s="236">
        <f>O492*H492</f>
        <v>0</v>
      </c>
      <c r="Q492" s="236">
        <v>0.00029999999999999997</v>
      </c>
      <c r="R492" s="236">
        <f>Q492*H492</f>
        <v>0.0190251</v>
      </c>
      <c r="S492" s="236">
        <v>0</v>
      </c>
      <c r="T492" s="23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8" t="s">
        <v>244</v>
      </c>
      <c r="AT492" s="238" t="s">
        <v>156</v>
      </c>
      <c r="AU492" s="238" t="s">
        <v>92</v>
      </c>
      <c r="AY492" s="18" t="s">
        <v>153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8" t="s">
        <v>90</v>
      </c>
      <c r="BK492" s="239">
        <f>ROUND(I492*H492,2)</f>
        <v>0</v>
      </c>
      <c r="BL492" s="18" t="s">
        <v>244</v>
      </c>
      <c r="BM492" s="238" t="s">
        <v>801</v>
      </c>
    </row>
    <row r="493" s="13" customFormat="1">
      <c r="A493" s="13"/>
      <c r="B493" s="240"/>
      <c r="C493" s="241"/>
      <c r="D493" s="242" t="s">
        <v>163</v>
      </c>
      <c r="E493" s="243" t="s">
        <v>1</v>
      </c>
      <c r="F493" s="244" t="s">
        <v>802</v>
      </c>
      <c r="G493" s="241"/>
      <c r="H493" s="243" t="s">
        <v>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0" t="s">
        <v>163</v>
      </c>
      <c r="AU493" s="250" t="s">
        <v>92</v>
      </c>
      <c r="AV493" s="13" t="s">
        <v>90</v>
      </c>
      <c r="AW493" s="13" t="s">
        <v>36</v>
      </c>
      <c r="AX493" s="13" t="s">
        <v>83</v>
      </c>
      <c r="AY493" s="250" t="s">
        <v>153</v>
      </c>
    </row>
    <row r="494" s="13" customFormat="1">
      <c r="A494" s="13"/>
      <c r="B494" s="240"/>
      <c r="C494" s="241"/>
      <c r="D494" s="242" t="s">
        <v>163</v>
      </c>
      <c r="E494" s="243" t="s">
        <v>1</v>
      </c>
      <c r="F494" s="244" t="s">
        <v>796</v>
      </c>
      <c r="G494" s="241"/>
      <c r="H494" s="243" t="s">
        <v>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0" t="s">
        <v>163</v>
      </c>
      <c r="AU494" s="250" t="s">
        <v>92</v>
      </c>
      <c r="AV494" s="13" t="s">
        <v>90</v>
      </c>
      <c r="AW494" s="13" t="s">
        <v>36</v>
      </c>
      <c r="AX494" s="13" t="s">
        <v>83</v>
      </c>
      <c r="AY494" s="250" t="s">
        <v>153</v>
      </c>
    </row>
    <row r="495" s="14" customFormat="1">
      <c r="A495" s="14"/>
      <c r="B495" s="251"/>
      <c r="C495" s="252"/>
      <c r="D495" s="242" t="s">
        <v>163</v>
      </c>
      <c r="E495" s="253" t="s">
        <v>1</v>
      </c>
      <c r="F495" s="254" t="s">
        <v>797</v>
      </c>
      <c r="G495" s="252"/>
      <c r="H495" s="255">
        <v>63.417000000000002</v>
      </c>
      <c r="I495" s="256"/>
      <c r="J495" s="252"/>
      <c r="K495" s="252"/>
      <c r="L495" s="257"/>
      <c r="M495" s="258"/>
      <c r="N495" s="259"/>
      <c r="O495" s="259"/>
      <c r="P495" s="259"/>
      <c r="Q495" s="259"/>
      <c r="R495" s="259"/>
      <c r="S495" s="259"/>
      <c r="T495" s="26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1" t="s">
        <v>163</v>
      </c>
      <c r="AU495" s="261" t="s">
        <v>92</v>
      </c>
      <c r="AV495" s="14" t="s">
        <v>92</v>
      </c>
      <c r="AW495" s="14" t="s">
        <v>36</v>
      </c>
      <c r="AX495" s="14" t="s">
        <v>83</v>
      </c>
      <c r="AY495" s="261" t="s">
        <v>153</v>
      </c>
    </row>
    <row r="496" s="15" customFormat="1">
      <c r="A496" s="15"/>
      <c r="B496" s="262"/>
      <c r="C496" s="263"/>
      <c r="D496" s="242" t="s">
        <v>163</v>
      </c>
      <c r="E496" s="264" t="s">
        <v>1</v>
      </c>
      <c r="F496" s="265" t="s">
        <v>167</v>
      </c>
      <c r="G496" s="263"/>
      <c r="H496" s="266">
        <v>63.417000000000002</v>
      </c>
      <c r="I496" s="267"/>
      <c r="J496" s="263"/>
      <c r="K496" s="263"/>
      <c r="L496" s="268"/>
      <c r="M496" s="269"/>
      <c r="N496" s="270"/>
      <c r="O496" s="270"/>
      <c r="P496" s="270"/>
      <c r="Q496" s="270"/>
      <c r="R496" s="270"/>
      <c r="S496" s="270"/>
      <c r="T496" s="271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2" t="s">
        <v>163</v>
      </c>
      <c r="AU496" s="272" t="s">
        <v>92</v>
      </c>
      <c r="AV496" s="15" t="s">
        <v>161</v>
      </c>
      <c r="AW496" s="15" t="s">
        <v>36</v>
      </c>
      <c r="AX496" s="15" t="s">
        <v>90</v>
      </c>
      <c r="AY496" s="272" t="s">
        <v>153</v>
      </c>
    </row>
    <row r="497" s="2" customFormat="1" ht="24.15" customHeight="1">
      <c r="A497" s="39"/>
      <c r="B497" s="40"/>
      <c r="C497" s="227" t="s">
        <v>803</v>
      </c>
      <c r="D497" s="227" t="s">
        <v>156</v>
      </c>
      <c r="E497" s="228" t="s">
        <v>804</v>
      </c>
      <c r="F497" s="229" t="s">
        <v>805</v>
      </c>
      <c r="G497" s="230" t="s">
        <v>159</v>
      </c>
      <c r="H497" s="231">
        <v>63.417000000000002</v>
      </c>
      <c r="I497" s="232"/>
      <c r="J497" s="233">
        <f>ROUND(I497*H497,2)</f>
        <v>0</v>
      </c>
      <c r="K497" s="229" t="s">
        <v>160</v>
      </c>
      <c r="L497" s="45"/>
      <c r="M497" s="234" t="s">
        <v>1</v>
      </c>
      <c r="N497" s="235" t="s">
        <v>48</v>
      </c>
      <c r="O497" s="92"/>
      <c r="P497" s="236">
        <f>O497*H497</f>
        <v>0</v>
      </c>
      <c r="Q497" s="236">
        <v>0.0015</v>
      </c>
      <c r="R497" s="236">
        <f>Q497*H497</f>
        <v>0.095125500000000002</v>
      </c>
      <c r="S497" s="236">
        <v>0</v>
      </c>
      <c r="T497" s="23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8" t="s">
        <v>244</v>
      </c>
      <c r="AT497" s="238" t="s">
        <v>156</v>
      </c>
      <c r="AU497" s="238" t="s">
        <v>92</v>
      </c>
      <c r="AY497" s="18" t="s">
        <v>153</v>
      </c>
      <c r="BE497" s="239">
        <f>IF(N497="základní",J497,0)</f>
        <v>0</v>
      </c>
      <c r="BF497" s="239">
        <f>IF(N497="snížená",J497,0)</f>
        <v>0</v>
      </c>
      <c r="BG497" s="239">
        <f>IF(N497="zákl. přenesená",J497,0)</f>
        <v>0</v>
      </c>
      <c r="BH497" s="239">
        <f>IF(N497="sníž. přenesená",J497,0)</f>
        <v>0</v>
      </c>
      <c r="BI497" s="239">
        <f>IF(N497="nulová",J497,0)</f>
        <v>0</v>
      </c>
      <c r="BJ497" s="18" t="s">
        <v>90</v>
      </c>
      <c r="BK497" s="239">
        <f>ROUND(I497*H497,2)</f>
        <v>0</v>
      </c>
      <c r="BL497" s="18" t="s">
        <v>244</v>
      </c>
      <c r="BM497" s="238" t="s">
        <v>806</v>
      </c>
    </row>
    <row r="498" s="13" customFormat="1">
      <c r="A498" s="13"/>
      <c r="B498" s="240"/>
      <c r="C498" s="241"/>
      <c r="D498" s="242" t="s">
        <v>163</v>
      </c>
      <c r="E498" s="243" t="s">
        <v>1</v>
      </c>
      <c r="F498" s="244" t="s">
        <v>807</v>
      </c>
      <c r="G498" s="241"/>
      <c r="H498" s="243" t="s">
        <v>1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0" t="s">
        <v>163</v>
      </c>
      <c r="AU498" s="250" t="s">
        <v>92</v>
      </c>
      <c r="AV498" s="13" t="s">
        <v>90</v>
      </c>
      <c r="AW498" s="13" t="s">
        <v>36</v>
      </c>
      <c r="AX498" s="13" t="s">
        <v>83</v>
      </c>
      <c r="AY498" s="250" t="s">
        <v>153</v>
      </c>
    </row>
    <row r="499" s="13" customFormat="1">
      <c r="A499" s="13"/>
      <c r="B499" s="240"/>
      <c r="C499" s="241"/>
      <c r="D499" s="242" t="s">
        <v>163</v>
      </c>
      <c r="E499" s="243" t="s">
        <v>1</v>
      </c>
      <c r="F499" s="244" t="s">
        <v>796</v>
      </c>
      <c r="G499" s="241"/>
      <c r="H499" s="243" t="s">
        <v>1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0" t="s">
        <v>163</v>
      </c>
      <c r="AU499" s="250" t="s">
        <v>92</v>
      </c>
      <c r="AV499" s="13" t="s">
        <v>90</v>
      </c>
      <c r="AW499" s="13" t="s">
        <v>36</v>
      </c>
      <c r="AX499" s="13" t="s">
        <v>83</v>
      </c>
      <c r="AY499" s="250" t="s">
        <v>153</v>
      </c>
    </row>
    <row r="500" s="14" customFormat="1">
      <c r="A500" s="14"/>
      <c r="B500" s="251"/>
      <c r="C500" s="252"/>
      <c r="D500" s="242" t="s">
        <v>163</v>
      </c>
      <c r="E500" s="253" t="s">
        <v>1</v>
      </c>
      <c r="F500" s="254" t="s">
        <v>797</v>
      </c>
      <c r="G500" s="252"/>
      <c r="H500" s="255">
        <v>63.417000000000002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1" t="s">
        <v>163</v>
      </c>
      <c r="AU500" s="261" t="s">
        <v>92</v>
      </c>
      <c r="AV500" s="14" t="s">
        <v>92</v>
      </c>
      <c r="AW500" s="14" t="s">
        <v>36</v>
      </c>
      <c r="AX500" s="14" t="s">
        <v>83</v>
      </c>
      <c r="AY500" s="261" t="s">
        <v>153</v>
      </c>
    </row>
    <row r="501" s="15" customFormat="1">
      <c r="A501" s="15"/>
      <c r="B501" s="262"/>
      <c r="C501" s="263"/>
      <c r="D501" s="242" t="s">
        <v>163</v>
      </c>
      <c r="E501" s="264" t="s">
        <v>1</v>
      </c>
      <c r="F501" s="265" t="s">
        <v>167</v>
      </c>
      <c r="G501" s="263"/>
      <c r="H501" s="266">
        <v>63.417000000000002</v>
      </c>
      <c r="I501" s="267"/>
      <c r="J501" s="263"/>
      <c r="K501" s="263"/>
      <c r="L501" s="268"/>
      <c r="M501" s="269"/>
      <c r="N501" s="270"/>
      <c r="O501" s="270"/>
      <c r="P501" s="270"/>
      <c r="Q501" s="270"/>
      <c r="R501" s="270"/>
      <c r="S501" s="270"/>
      <c r="T501" s="271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2" t="s">
        <v>163</v>
      </c>
      <c r="AU501" s="272" t="s">
        <v>92</v>
      </c>
      <c r="AV501" s="15" t="s">
        <v>161</v>
      </c>
      <c r="AW501" s="15" t="s">
        <v>36</v>
      </c>
      <c r="AX501" s="15" t="s">
        <v>90</v>
      </c>
      <c r="AY501" s="272" t="s">
        <v>153</v>
      </c>
    </row>
    <row r="502" s="2" customFormat="1" ht="24.15" customHeight="1">
      <c r="A502" s="39"/>
      <c r="B502" s="40"/>
      <c r="C502" s="227" t="s">
        <v>808</v>
      </c>
      <c r="D502" s="227" t="s">
        <v>156</v>
      </c>
      <c r="E502" s="228" t="s">
        <v>809</v>
      </c>
      <c r="F502" s="229" t="s">
        <v>810</v>
      </c>
      <c r="G502" s="230" t="s">
        <v>299</v>
      </c>
      <c r="H502" s="231">
        <v>38.799999999999997</v>
      </c>
      <c r="I502" s="232"/>
      <c r="J502" s="233">
        <f>ROUND(I502*H502,2)</f>
        <v>0</v>
      </c>
      <c r="K502" s="229" t="s">
        <v>160</v>
      </c>
      <c r="L502" s="45"/>
      <c r="M502" s="234" t="s">
        <v>1</v>
      </c>
      <c r="N502" s="235" t="s">
        <v>48</v>
      </c>
      <c r="O502" s="92"/>
      <c r="P502" s="236">
        <f>O502*H502</f>
        <v>0</v>
      </c>
      <c r="Q502" s="236">
        <v>0.00027999999999999998</v>
      </c>
      <c r="R502" s="236">
        <f>Q502*H502</f>
        <v>0.010863999999999999</v>
      </c>
      <c r="S502" s="236">
        <v>0</v>
      </c>
      <c r="T502" s="237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8" t="s">
        <v>244</v>
      </c>
      <c r="AT502" s="238" t="s">
        <v>156</v>
      </c>
      <c r="AU502" s="238" t="s">
        <v>92</v>
      </c>
      <c r="AY502" s="18" t="s">
        <v>153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8" t="s">
        <v>90</v>
      </c>
      <c r="BK502" s="239">
        <f>ROUND(I502*H502,2)</f>
        <v>0</v>
      </c>
      <c r="BL502" s="18" t="s">
        <v>244</v>
      </c>
      <c r="BM502" s="238" t="s">
        <v>811</v>
      </c>
    </row>
    <row r="503" s="13" customFormat="1">
      <c r="A503" s="13"/>
      <c r="B503" s="240"/>
      <c r="C503" s="241"/>
      <c r="D503" s="242" t="s">
        <v>163</v>
      </c>
      <c r="E503" s="243" t="s">
        <v>1</v>
      </c>
      <c r="F503" s="244" t="s">
        <v>812</v>
      </c>
      <c r="G503" s="241"/>
      <c r="H503" s="243" t="s">
        <v>1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0" t="s">
        <v>163</v>
      </c>
      <c r="AU503" s="250" t="s">
        <v>92</v>
      </c>
      <c r="AV503" s="13" t="s">
        <v>90</v>
      </c>
      <c r="AW503" s="13" t="s">
        <v>36</v>
      </c>
      <c r="AX503" s="13" t="s">
        <v>83</v>
      </c>
      <c r="AY503" s="250" t="s">
        <v>153</v>
      </c>
    </row>
    <row r="504" s="13" customFormat="1">
      <c r="A504" s="13"/>
      <c r="B504" s="240"/>
      <c r="C504" s="241"/>
      <c r="D504" s="242" t="s">
        <v>163</v>
      </c>
      <c r="E504" s="243" t="s">
        <v>1</v>
      </c>
      <c r="F504" s="244" t="s">
        <v>796</v>
      </c>
      <c r="G504" s="241"/>
      <c r="H504" s="243" t="s">
        <v>1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0" t="s">
        <v>163</v>
      </c>
      <c r="AU504" s="250" t="s">
        <v>92</v>
      </c>
      <c r="AV504" s="13" t="s">
        <v>90</v>
      </c>
      <c r="AW504" s="13" t="s">
        <v>36</v>
      </c>
      <c r="AX504" s="13" t="s">
        <v>83</v>
      </c>
      <c r="AY504" s="250" t="s">
        <v>153</v>
      </c>
    </row>
    <row r="505" s="14" customFormat="1">
      <c r="A505" s="14"/>
      <c r="B505" s="251"/>
      <c r="C505" s="252"/>
      <c r="D505" s="242" t="s">
        <v>163</v>
      </c>
      <c r="E505" s="253" t="s">
        <v>1</v>
      </c>
      <c r="F505" s="254" t="s">
        <v>813</v>
      </c>
      <c r="G505" s="252"/>
      <c r="H505" s="255">
        <v>38.799999999999997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1" t="s">
        <v>163</v>
      </c>
      <c r="AU505" s="261" t="s">
        <v>92</v>
      </c>
      <c r="AV505" s="14" t="s">
        <v>92</v>
      </c>
      <c r="AW505" s="14" t="s">
        <v>36</v>
      </c>
      <c r="AX505" s="14" t="s">
        <v>83</v>
      </c>
      <c r="AY505" s="261" t="s">
        <v>153</v>
      </c>
    </row>
    <row r="506" s="15" customFormat="1">
      <c r="A506" s="15"/>
      <c r="B506" s="262"/>
      <c r="C506" s="263"/>
      <c r="D506" s="242" t="s">
        <v>163</v>
      </c>
      <c r="E506" s="264" t="s">
        <v>1</v>
      </c>
      <c r="F506" s="265" t="s">
        <v>167</v>
      </c>
      <c r="G506" s="263"/>
      <c r="H506" s="266">
        <v>38.799999999999997</v>
      </c>
      <c r="I506" s="267"/>
      <c r="J506" s="263"/>
      <c r="K506" s="263"/>
      <c r="L506" s="268"/>
      <c r="M506" s="269"/>
      <c r="N506" s="270"/>
      <c r="O506" s="270"/>
      <c r="P506" s="270"/>
      <c r="Q506" s="270"/>
      <c r="R506" s="270"/>
      <c r="S506" s="270"/>
      <c r="T506" s="271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2" t="s">
        <v>163</v>
      </c>
      <c r="AU506" s="272" t="s">
        <v>92</v>
      </c>
      <c r="AV506" s="15" t="s">
        <v>161</v>
      </c>
      <c r="AW506" s="15" t="s">
        <v>36</v>
      </c>
      <c r="AX506" s="15" t="s">
        <v>90</v>
      </c>
      <c r="AY506" s="272" t="s">
        <v>153</v>
      </c>
    </row>
    <row r="507" s="2" customFormat="1" ht="33" customHeight="1">
      <c r="A507" s="39"/>
      <c r="B507" s="40"/>
      <c r="C507" s="227" t="s">
        <v>814</v>
      </c>
      <c r="D507" s="227" t="s">
        <v>156</v>
      </c>
      <c r="E507" s="228" t="s">
        <v>815</v>
      </c>
      <c r="F507" s="229" t="s">
        <v>816</v>
      </c>
      <c r="G507" s="230" t="s">
        <v>159</v>
      </c>
      <c r="H507" s="231">
        <v>63.417000000000002</v>
      </c>
      <c r="I507" s="232"/>
      <c r="J507" s="233">
        <f>ROUND(I507*H507,2)</f>
        <v>0</v>
      </c>
      <c r="K507" s="229" t="s">
        <v>160</v>
      </c>
      <c r="L507" s="45"/>
      <c r="M507" s="234" t="s">
        <v>1</v>
      </c>
      <c r="N507" s="235" t="s">
        <v>48</v>
      </c>
      <c r="O507" s="92"/>
      <c r="P507" s="236">
        <f>O507*H507</f>
        <v>0</v>
      </c>
      <c r="Q507" s="236">
        <v>0.0090299999999999998</v>
      </c>
      <c r="R507" s="236">
        <f>Q507*H507</f>
        <v>0.57265551000000003</v>
      </c>
      <c r="S507" s="236">
        <v>0</v>
      </c>
      <c r="T507" s="23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8" t="s">
        <v>244</v>
      </c>
      <c r="AT507" s="238" t="s">
        <v>156</v>
      </c>
      <c r="AU507" s="238" t="s">
        <v>92</v>
      </c>
      <c r="AY507" s="18" t="s">
        <v>153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8" t="s">
        <v>90</v>
      </c>
      <c r="BK507" s="239">
        <f>ROUND(I507*H507,2)</f>
        <v>0</v>
      </c>
      <c r="BL507" s="18" t="s">
        <v>244</v>
      </c>
      <c r="BM507" s="238" t="s">
        <v>817</v>
      </c>
    </row>
    <row r="508" s="13" customFormat="1">
      <c r="A508" s="13"/>
      <c r="B508" s="240"/>
      <c r="C508" s="241"/>
      <c r="D508" s="242" t="s">
        <v>163</v>
      </c>
      <c r="E508" s="243" t="s">
        <v>1</v>
      </c>
      <c r="F508" s="244" t="s">
        <v>818</v>
      </c>
      <c r="G508" s="241"/>
      <c r="H508" s="243" t="s">
        <v>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0" t="s">
        <v>163</v>
      </c>
      <c r="AU508" s="250" t="s">
        <v>92</v>
      </c>
      <c r="AV508" s="13" t="s">
        <v>90</v>
      </c>
      <c r="AW508" s="13" t="s">
        <v>36</v>
      </c>
      <c r="AX508" s="13" t="s">
        <v>83</v>
      </c>
      <c r="AY508" s="250" t="s">
        <v>153</v>
      </c>
    </row>
    <row r="509" s="13" customFormat="1">
      <c r="A509" s="13"/>
      <c r="B509" s="240"/>
      <c r="C509" s="241"/>
      <c r="D509" s="242" t="s">
        <v>163</v>
      </c>
      <c r="E509" s="243" t="s">
        <v>1</v>
      </c>
      <c r="F509" s="244" t="s">
        <v>796</v>
      </c>
      <c r="G509" s="241"/>
      <c r="H509" s="243" t="s">
        <v>1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0" t="s">
        <v>163</v>
      </c>
      <c r="AU509" s="250" t="s">
        <v>92</v>
      </c>
      <c r="AV509" s="13" t="s">
        <v>90</v>
      </c>
      <c r="AW509" s="13" t="s">
        <v>36</v>
      </c>
      <c r="AX509" s="13" t="s">
        <v>83</v>
      </c>
      <c r="AY509" s="250" t="s">
        <v>153</v>
      </c>
    </row>
    <row r="510" s="14" customFormat="1">
      <c r="A510" s="14"/>
      <c r="B510" s="251"/>
      <c r="C510" s="252"/>
      <c r="D510" s="242" t="s">
        <v>163</v>
      </c>
      <c r="E510" s="253" t="s">
        <v>1</v>
      </c>
      <c r="F510" s="254" t="s">
        <v>819</v>
      </c>
      <c r="G510" s="252"/>
      <c r="H510" s="255">
        <v>76.128</v>
      </c>
      <c r="I510" s="256"/>
      <c r="J510" s="252"/>
      <c r="K510" s="252"/>
      <c r="L510" s="257"/>
      <c r="M510" s="258"/>
      <c r="N510" s="259"/>
      <c r="O510" s="259"/>
      <c r="P510" s="259"/>
      <c r="Q510" s="259"/>
      <c r="R510" s="259"/>
      <c r="S510" s="259"/>
      <c r="T510" s="26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1" t="s">
        <v>163</v>
      </c>
      <c r="AU510" s="261" t="s">
        <v>92</v>
      </c>
      <c r="AV510" s="14" t="s">
        <v>92</v>
      </c>
      <c r="AW510" s="14" t="s">
        <v>36</v>
      </c>
      <c r="AX510" s="14" t="s">
        <v>83</v>
      </c>
      <c r="AY510" s="261" t="s">
        <v>153</v>
      </c>
    </row>
    <row r="511" s="14" customFormat="1">
      <c r="A511" s="14"/>
      <c r="B511" s="251"/>
      <c r="C511" s="252"/>
      <c r="D511" s="242" t="s">
        <v>163</v>
      </c>
      <c r="E511" s="253" t="s">
        <v>1</v>
      </c>
      <c r="F511" s="254" t="s">
        <v>820</v>
      </c>
      <c r="G511" s="252"/>
      <c r="H511" s="255">
        <v>-12.711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1" t="s">
        <v>163</v>
      </c>
      <c r="AU511" s="261" t="s">
        <v>92</v>
      </c>
      <c r="AV511" s="14" t="s">
        <v>92</v>
      </c>
      <c r="AW511" s="14" t="s">
        <v>36</v>
      </c>
      <c r="AX511" s="14" t="s">
        <v>83</v>
      </c>
      <c r="AY511" s="261" t="s">
        <v>153</v>
      </c>
    </row>
    <row r="512" s="15" customFormat="1">
      <c r="A512" s="15"/>
      <c r="B512" s="262"/>
      <c r="C512" s="263"/>
      <c r="D512" s="242" t="s">
        <v>163</v>
      </c>
      <c r="E512" s="264" t="s">
        <v>372</v>
      </c>
      <c r="F512" s="265" t="s">
        <v>167</v>
      </c>
      <c r="G512" s="263"/>
      <c r="H512" s="266">
        <v>63.417000000000002</v>
      </c>
      <c r="I512" s="267"/>
      <c r="J512" s="263"/>
      <c r="K512" s="263"/>
      <c r="L512" s="268"/>
      <c r="M512" s="269"/>
      <c r="N512" s="270"/>
      <c r="O512" s="270"/>
      <c r="P512" s="270"/>
      <c r="Q512" s="270"/>
      <c r="R512" s="270"/>
      <c r="S512" s="270"/>
      <c r="T512" s="271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2" t="s">
        <v>163</v>
      </c>
      <c r="AU512" s="272" t="s">
        <v>92</v>
      </c>
      <c r="AV512" s="15" t="s">
        <v>161</v>
      </c>
      <c r="AW512" s="15" t="s">
        <v>36</v>
      </c>
      <c r="AX512" s="15" t="s">
        <v>90</v>
      </c>
      <c r="AY512" s="272" t="s">
        <v>153</v>
      </c>
    </row>
    <row r="513" s="2" customFormat="1" ht="21.75" customHeight="1">
      <c r="A513" s="39"/>
      <c r="B513" s="40"/>
      <c r="C513" s="290" t="s">
        <v>821</v>
      </c>
      <c r="D513" s="290" t="s">
        <v>499</v>
      </c>
      <c r="E513" s="291" t="s">
        <v>822</v>
      </c>
      <c r="F513" s="292" t="s">
        <v>823</v>
      </c>
      <c r="G513" s="293" t="s">
        <v>159</v>
      </c>
      <c r="H513" s="294">
        <v>69.759</v>
      </c>
      <c r="I513" s="295"/>
      <c r="J513" s="296">
        <f>ROUND(I513*H513,2)</f>
        <v>0</v>
      </c>
      <c r="K513" s="292" t="s">
        <v>1</v>
      </c>
      <c r="L513" s="297"/>
      <c r="M513" s="298" t="s">
        <v>1</v>
      </c>
      <c r="N513" s="299" t="s">
        <v>48</v>
      </c>
      <c r="O513" s="92"/>
      <c r="P513" s="236">
        <f>O513*H513</f>
        <v>0</v>
      </c>
      <c r="Q513" s="236">
        <v>0.0129</v>
      </c>
      <c r="R513" s="236">
        <f>Q513*H513</f>
        <v>0.89989110000000005</v>
      </c>
      <c r="S513" s="236">
        <v>0</v>
      </c>
      <c r="T513" s="23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8" t="s">
        <v>349</v>
      </c>
      <c r="AT513" s="238" t="s">
        <v>499</v>
      </c>
      <c r="AU513" s="238" t="s">
        <v>92</v>
      </c>
      <c r="AY513" s="18" t="s">
        <v>153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8" t="s">
        <v>90</v>
      </c>
      <c r="BK513" s="239">
        <f>ROUND(I513*H513,2)</f>
        <v>0</v>
      </c>
      <c r="BL513" s="18" t="s">
        <v>244</v>
      </c>
      <c r="BM513" s="238" t="s">
        <v>824</v>
      </c>
    </row>
    <row r="514" s="14" customFormat="1">
      <c r="A514" s="14"/>
      <c r="B514" s="251"/>
      <c r="C514" s="252"/>
      <c r="D514" s="242" t="s">
        <v>163</v>
      </c>
      <c r="E514" s="252"/>
      <c r="F514" s="254" t="s">
        <v>825</v>
      </c>
      <c r="G514" s="252"/>
      <c r="H514" s="255">
        <v>69.759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1" t="s">
        <v>163</v>
      </c>
      <c r="AU514" s="261" t="s">
        <v>92</v>
      </c>
      <c r="AV514" s="14" t="s">
        <v>92</v>
      </c>
      <c r="AW514" s="14" t="s">
        <v>4</v>
      </c>
      <c r="AX514" s="14" t="s">
        <v>90</v>
      </c>
      <c r="AY514" s="261" t="s">
        <v>153</v>
      </c>
    </row>
    <row r="515" s="2" customFormat="1" ht="24.15" customHeight="1">
      <c r="A515" s="39"/>
      <c r="B515" s="40"/>
      <c r="C515" s="227" t="s">
        <v>826</v>
      </c>
      <c r="D515" s="227" t="s">
        <v>156</v>
      </c>
      <c r="E515" s="228" t="s">
        <v>827</v>
      </c>
      <c r="F515" s="229" t="s">
        <v>828</v>
      </c>
      <c r="G515" s="230" t="s">
        <v>299</v>
      </c>
      <c r="H515" s="231">
        <v>30.370000000000001</v>
      </c>
      <c r="I515" s="232"/>
      <c r="J515" s="233">
        <f>ROUND(I515*H515,2)</f>
        <v>0</v>
      </c>
      <c r="K515" s="229" t="s">
        <v>160</v>
      </c>
      <c r="L515" s="45"/>
      <c r="M515" s="234" t="s">
        <v>1</v>
      </c>
      <c r="N515" s="235" t="s">
        <v>48</v>
      </c>
      <c r="O515" s="92"/>
      <c r="P515" s="236">
        <f>O515*H515</f>
        <v>0</v>
      </c>
      <c r="Q515" s="236">
        <v>0.00020000000000000001</v>
      </c>
      <c r="R515" s="236">
        <f>Q515*H515</f>
        <v>0.0060740000000000004</v>
      </c>
      <c r="S515" s="236">
        <v>0</v>
      </c>
      <c r="T515" s="237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8" t="s">
        <v>244</v>
      </c>
      <c r="AT515" s="238" t="s">
        <v>156</v>
      </c>
      <c r="AU515" s="238" t="s">
        <v>92</v>
      </c>
      <c r="AY515" s="18" t="s">
        <v>153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8" t="s">
        <v>90</v>
      </c>
      <c r="BK515" s="239">
        <f>ROUND(I515*H515,2)</f>
        <v>0</v>
      </c>
      <c r="BL515" s="18" t="s">
        <v>244</v>
      </c>
      <c r="BM515" s="238" t="s">
        <v>829</v>
      </c>
    </row>
    <row r="516" s="13" customFormat="1">
      <c r="A516" s="13"/>
      <c r="B516" s="240"/>
      <c r="C516" s="241"/>
      <c r="D516" s="242" t="s">
        <v>163</v>
      </c>
      <c r="E516" s="243" t="s">
        <v>1</v>
      </c>
      <c r="F516" s="244" t="s">
        <v>830</v>
      </c>
      <c r="G516" s="241"/>
      <c r="H516" s="243" t="s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0" t="s">
        <v>163</v>
      </c>
      <c r="AU516" s="250" t="s">
        <v>92</v>
      </c>
      <c r="AV516" s="13" t="s">
        <v>90</v>
      </c>
      <c r="AW516" s="13" t="s">
        <v>36</v>
      </c>
      <c r="AX516" s="13" t="s">
        <v>83</v>
      </c>
      <c r="AY516" s="250" t="s">
        <v>153</v>
      </c>
    </row>
    <row r="517" s="13" customFormat="1">
      <c r="A517" s="13"/>
      <c r="B517" s="240"/>
      <c r="C517" s="241"/>
      <c r="D517" s="242" t="s">
        <v>163</v>
      </c>
      <c r="E517" s="243" t="s">
        <v>1</v>
      </c>
      <c r="F517" s="244" t="s">
        <v>831</v>
      </c>
      <c r="G517" s="241"/>
      <c r="H517" s="243" t="s">
        <v>1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0" t="s">
        <v>163</v>
      </c>
      <c r="AU517" s="250" t="s">
        <v>92</v>
      </c>
      <c r="AV517" s="13" t="s">
        <v>90</v>
      </c>
      <c r="AW517" s="13" t="s">
        <v>36</v>
      </c>
      <c r="AX517" s="13" t="s">
        <v>83</v>
      </c>
      <c r="AY517" s="250" t="s">
        <v>153</v>
      </c>
    </row>
    <row r="518" s="14" customFormat="1">
      <c r="A518" s="14"/>
      <c r="B518" s="251"/>
      <c r="C518" s="252"/>
      <c r="D518" s="242" t="s">
        <v>163</v>
      </c>
      <c r="E518" s="253" t="s">
        <v>1</v>
      </c>
      <c r="F518" s="254" t="s">
        <v>832</v>
      </c>
      <c r="G518" s="252"/>
      <c r="H518" s="255">
        <v>30.370000000000001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1" t="s">
        <v>163</v>
      </c>
      <c r="AU518" s="261" t="s">
        <v>92</v>
      </c>
      <c r="AV518" s="14" t="s">
        <v>92</v>
      </c>
      <c r="AW518" s="14" t="s">
        <v>36</v>
      </c>
      <c r="AX518" s="14" t="s">
        <v>83</v>
      </c>
      <c r="AY518" s="261" t="s">
        <v>153</v>
      </c>
    </row>
    <row r="519" s="15" customFormat="1">
      <c r="A519" s="15"/>
      <c r="B519" s="262"/>
      <c r="C519" s="263"/>
      <c r="D519" s="242" t="s">
        <v>163</v>
      </c>
      <c r="E519" s="264" t="s">
        <v>1</v>
      </c>
      <c r="F519" s="265" t="s">
        <v>167</v>
      </c>
      <c r="G519" s="263"/>
      <c r="H519" s="266">
        <v>30.370000000000001</v>
      </c>
      <c r="I519" s="267"/>
      <c r="J519" s="263"/>
      <c r="K519" s="263"/>
      <c r="L519" s="268"/>
      <c r="M519" s="269"/>
      <c r="N519" s="270"/>
      <c r="O519" s="270"/>
      <c r="P519" s="270"/>
      <c r="Q519" s="270"/>
      <c r="R519" s="270"/>
      <c r="S519" s="270"/>
      <c r="T519" s="271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2" t="s">
        <v>163</v>
      </c>
      <c r="AU519" s="272" t="s">
        <v>92</v>
      </c>
      <c r="AV519" s="15" t="s">
        <v>161</v>
      </c>
      <c r="AW519" s="15" t="s">
        <v>36</v>
      </c>
      <c r="AX519" s="15" t="s">
        <v>90</v>
      </c>
      <c r="AY519" s="272" t="s">
        <v>153</v>
      </c>
    </row>
    <row r="520" s="2" customFormat="1" ht="16.5" customHeight="1">
      <c r="A520" s="39"/>
      <c r="B520" s="40"/>
      <c r="C520" s="290" t="s">
        <v>833</v>
      </c>
      <c r="D520" s="290" t="s">
        <v>499</v>
      </c>
      <c r="E520" s="291" t="s">
        <v>834</v>
      </c>
      <c r="F520" s="292" t="s">
        <v>835</v>
      </c>
      <c r="G520" s="293" t="s">
        <v>299</v>
      </c>
      <c r="H520" s="294">
        <v>33.406999999999996</v>
      </c>
      <c r="I520" s="295"/>
      <c r="J520" s="296">
        <f>ROUND(I520*H520,2)</f>
        <v>0</v>
      </c>
      <c r="K520" s="292" t="s">
        <v>160</v>
      </c>
      <c r="L520" s="297"/>
      <c r="M520" s="298" t="s">
        <v>1</v>
      </c>
      <c r="N520" s="299" t="s">
        <v>48</v>
      </c>
      <c r="O520" s="92"/>
      <c r="P520" s="236">
        <f>O520*H520</f>
        <v>0</v>
      </c>
      <c r="Q520" s="236">
        <v>0.00032000000000000003</v>
      </c>
      <c r="R520" s="236">
        <f>Q520*H520</f>
        <v>0.01069024</v>
      </c>
      <c r="S520" s="236">
        <v>0</v>
      </c>
      <c r="T520" s="23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8" t="s">
        <v>349</v>
      </c>
      <c r="AT520" s="238" t="s">
        <v>499</v>
      </c>
      <c r="AU520" s="238" t="s">
        <v>92</v>
      </c>
      <c r="AY520" s="18" t="s">
        <v>153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8" t="s">
        <v>90</v>
      </c>
      <c r="BK520" s="239">
        <f>ROUND(I520*H520,2)</f>
        <v>0</v>
      </c>
      <c r="BL520" s="18" t="s">
        <v>244</v>
      </c>
      <c r="BM520" s="238" t="s">
        <v>836</v>
      </c>
    </row>
    <row r="521" s="14" customFormat="1">
      <c r="A521" s="14"/>
      <c r="B521" s="251"/>
      <c r="C521" s="252"/>
      <c r="D521" s="242" t="s">
        <v>163</v>
      </c>
      <c r="E521" s="252"/>
      <c r="F521" s="254" t="s">
        <v>837</v>
      </c>
      <c r="G521" s="252"/>
      <c r="H521" s="255">
        <v>33.406999999999996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1" t="s">
        <v>163</v>
      </c>
      <c r="AU521" s="261" t="s">
        <v>92</v>
      </c>
      <c r="AV521" s="14" t="s">
        <v>92</v>
      </c>
      <c r="AW521" s="14" t="s">
        <v>4</v>
      </c>
      <c r="AX521" s="14" t="s">
        <v>90</v>
      </c>
      <c r="AY521" s="261" t="s">
        <v>153</v>
      </c>
    </row>
    <row r="522" s="2" customFormat="1" ht="16.5" customHeight="1">
      <c r="A522" s="39"/>
      <c r="B522" s="40"/>
      <c r="C522" s="227" t="s">
        <v>838</v>
      </c>
      <c r="D522" s="227" t="s">
        <v>156</v>
      </c>
      <c r="E522" s="228" t="s">
        <v>839</v>
      </c>
      <c r="F522" s="229" t="s">
        <v>840</v>
      </c>
      <c r="G522" s="230" t="s">
        <v>299</v>
      </c>
      <c r="H522" s="231">
        <v>60.799999999999997</v>
      </c>
      <c r="I522" s="232"/>
      <c r="J522" s="233">
        <f>ROUND(I522*H522,2)</f>
        <v>0</v>
      </c>
      <c r="K522" s="229" t="s">
        <v>160</v>
      </c>
      <c r="L522" s="45"/>
      <c r="M522" s="234" t="s">
        <v>1</v>
      </c>
      <c r="N522" s="235" t="s">
        <v>48</v>
      </c>
      <c r="O522" s="92"/>
      <c r="P522" s="236">
        <f>O522*H522</f>
        <v>0</v>
      </c>
      <c r="Q522" s="236">
        <v>9.0000000000000006E-05</v>
      </c>
      <c r="R522" s="236">
        <f>Q522*H522</f>
        <v>0.0054720000000000003</v>
      </c>
      <c r="S522" s="236">
        <v>0</v>
      </c>
      <c r="T522" s="23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8" t="s">
        <v>244</v>
      </c>
      <c r="AT522" s="238" t="s">
        <v>156</v>
      </c>
      <c r="AU522" s="238" t="s">
        <v>92</v>
      </c>
      <c r="AY522" s="18" t="s">
        <v>153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8" t="s">
        <v>90</v>
      </c>
      <c r="BK522" s="239">
        <f>ROUND(I522*H522,2)</f>
        <v>0</v>
      </c>
      <c r="BL522" s="18" t="s">
        <v>244</v>
      </c>
      <c r="BM522" s="238" t="s">
        <v>841</v>
      </c>
    </row>
    <row r="523" s="13" customFormat="1">
      <c r="A523" s="13"/>
      <c r="B523" s="240"/>
      <c r="C523" s="241"/>
      <c r="D523" s="242" t="s">
        <v>163</v>
      </c>
      <c r="E523" s="243" t="s">
        <v>1</v>
      </c>
      <c r="F523" s="244" t="s">
        <v>842</v>
      </c>
      <c r="G523" s="241"/>
      <c r="H523" s="243" t="s">
        <v>1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0" t="s">
        <v>163</v>
      </c>
      <c r="AU523" s="250" t="s">
        <v>92</v>
      </c>
      <c r="AV523" s="13" t="s">
        <v>90</v>
      </c>
      <c r="AW523" s="13" t="s">
        <v>36</v>
      </c>
      <c r="AX523" s="13" t="s">
        <v>83</v>
      </c>
      <c r="AY523" s="250" t="s">
        <v>153</v>
      </c>
    </row>
    <row r="524" s="13" customFormat="1">
      <c r="A524" s="13"/>
      <c r="B524" s="240"/>
      <c r="C524" s="241"/>
      <c r="D524" s="242" t="s">
        <v>163</v>
      </c>
      <c r="E524" s="243" t="s">
        <v>1</v>
      </c>
      <c r="F524" s="244" t="s">
        <v>796</v>
      </c>
      <c r="G524" s="241"/>
      <c r="H524" s="243" t="s">
        <v>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0" t="s">
        <v>163</v>
      </c>
      <c r="AU524" s="250" t="s">
        <v>92</v>
      </c>
      <c r="AV524" s="13" t="s">
        <v>90</v>
      </c>
      <c r="AW524" s="13" t="s">
        <v>36</v>
      </c>
      <c r="AX524" s="13" t="s">
        <v>83</v>
      </c>
      <c r="AY524" s="250" t="s">
        <v>153</v>
      </c>
    </row>
    <row r="525" s="14" customFormat="1">
      <c r="A525" s="14"/>
      <c r="B525" s="251"/>
      <c r="C525" s="252"/>
      <c r="D525" s="242" t="s">
        <v>163</v>
      </c>
      <c r="E525" s="253" t="s">
        <v>1</v>
      </c>
      <c r="F525" s="254" t="s">
        <v>843</v>
      </c>
      <c r="G525" s="252"/>
      <c r="H525" s="255">
        <v>60.799999999999997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1" t="s">
        <v>163</v>
      </c>
      <c r="AU525" s="261" t="s">
        <v>92</v>
      </c>
      <c r="AV525" s="14" t="s">
        <v>92</v>
      </c>
      <c r="AW525" s="14" t="s">
        <v>36</v>
      </c>
      <c r="AX525" s="14" t="s">
        <v>83</v>
      </c>
      <c r="AY525" s="261" t="s">
        <v>153</v>
      </c>
    </row>
    <row r="526" s="15" customFormat="1">
      <c r="A526" s="15"/>
      <c r="B526" s="262"/>
      <c r="C526" s="263"/>
      <c r="D526" s="242" t="s">
        <v>163</v>
      </c>
      <c r="E526" s="264" t="s">
        <v>1</v>
      </c>
      <c r="F526" s="265" t="s">
        <v>167</v>
      </c>
      <c r="G526" s="263"/>
      <c r="H526" s="266">
        <v>60.799999999999997</v>
      </c>
      <c r="I526" s="267"/>
      <c r="J526" s="263"/>
      <c r="K526" s="263"/>
      <c r="L526" s="268"/>
      <c r="M526" s="269"/>
      <c r="N526" s="270"/>
      <c r="O526" s="270"/>
      <c r="P526" s="270"/>
      <c r="Q526" s="270"/>
      <c r="R526" s="270"/>
      <c r="S526" s="270"/>
      <c r="T526" s="271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2" t="s">
        <v>163</v>
      </c>
      <c r="AU526" s="272" t="s">
        <v>92</v>
      </c>
      <c r="AV526" s="15" t="s">
        <v>161</v>
      </c>
      <c r="AW526" s="15" t="s">
        <v>36</v>
      </c>
      <c r="AX526" s="15" t="s">
        <v>90</v>
      </c>
      <c r="AY526" s="272" t="s">
        <v>153</v>
      </c>
    </row>
    <row r="527" s="2" customFormat="1" ht="24.15" customHeight="1">
      <c r="A527" s="39"/>
      <c r="B527" s="40"/>
      <c r="C527" s="227" t="s">
        <v>844</v>
      </c>
      <c r="D527" s="227" t="s">
        <v>156</v>
      </c>
      <c r="E527" s="228" t="s">
        <v>845</v>
      </c>
      <c r="F527" s="229" t="s">
        <v>846</v>
      </c>
      <c r="G527" s="230" t="s">
        <v>159</v>
      </c>
      <c r="H527" s="231">
        <v>63.417000000000002</v>
      </c>
      <c r="I527" s="232"/>
      <c r="J527" s="233">
        <f>ROUND(I527*H527,2)</f>
        <v>0</v>
      </c>
      <c r="K527" s="229" t="s">
        <v>160</v>
      </c>
      <c r="L527" s="45"/>
      <c r="M527" s="234" t="s">
        <v>1</v>
      </c>
      <c r="N527" s="235" t="s">
        <v>48</v>
      </c>
      <c r="O527" s="92"/>
      <c r="P527" s="236">
        <f>O527*H527</f>
        <v>0</v>
      </c>
      <c r="Q527" s="236">
        <v>5.0000000000000002E-05</v>
      </c>
      <c r="R527" s="236">
        <f>Q527*H527</f>
        <v>0.0031708500000000002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244</v>
      </c>
      <c r="AT527" s="238" t="s">
        <v>156</v>
      </c>
      <c r="AU527" s="238" t="s">
        <v>92</v>
      </c>
      <c r="AY527" s="18" t="s">
        <v>153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90</v>
      </c>
      <c r="BK527" s="239">
        <f>ROUND(I527*H527,2)</f>
        <v>0</v>
      </c>
      <c r="BL527" s="18" t="s">
        <v>244</v>
      </c>
      <c r="BM527" s="238" t="s">
        <v>847</v>
      </c>
    </row>
    <row r="528" s="13" customFormat="1">
      <c r="A528" s="13"/>
      <c r="B528" s="240"/>
      <c r="C528" s="241"/>
      <c r="D528" s="242" t="s">
        <v>163</v>
      </c>
      <c r="E528" s="243" t="s">
        <v>1</v>
      </c>
      <c r="F528" s="244" t="s">
        <v>848</v>
      </c>
      <c r="G528" s="241"/>
      <c r="H528" s="243" t="s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0" t="s">
        <v>163</v>
      </c>
      <c r="AU528" s="250" t="s">
        <v>92</v>
      </c>
      <c r="AV528" s="13" t="s">
        <v>90</v>
      </c>
      <c r="AW528" s="13" t="s">
        <v>36</v>
      </c>
      <c r="AX528" s="13" t="s">
        <v>83</v>
      </c>
      <c r="AY528" s="250" t="s">
        <v>153</v>
      </c>
    </row>
    <row r="529" s="13" customFormat="1">
      <c r="A529" s="13"/>
      <c r="B529" s="240"/>
      <c r="C529" s="241"/>
      <c r="D529" s="242" t="s">
        <v>163</v>
      </c>
      <c r="E529" s="243" t="s">
        <v>1</v>
      </c>
      <c r="F529" s="244" t="s">
        <v>796</v>
      </c>
      <c r="G529" s="241"/>
      <c r="H529" s="243" t="s">
        <v>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0" t="s">
        <v>163</v>
      </c>
      <c r="AU529" s="250" t="s">
        <v>92</v>
      </c>
      <c r="AV529" s="13" t="s">
        <v>90</v>
      </c>
      <c r="AW529" s="13" t="s">
        <v>36</v>
      </c>
      <c r="AX529" s="13" t="s">
        <v>83</v>
      </c>
      <c r="AY529" s="250" t="s">
        <v>153</v>
      </c>
    </row>
    <row r="530" s="14" customFormat="1">
      <c r="A530" s="14"/>
      <c r="B530" s="251"/>
      <c r="C530" s="252"/>
      <c r="D530" s="242" t="s">
        <v>163</v>
      </c>
      <c r="E530" s="253" t="s">
        <v>1</v>
      </c>
      <c r="F530" s="254" t="s">
        <v>797</v>
      </c>
      <c r="G530" s="252"/>
      <c r="H530" s="255">
        <v>63.417000000000002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1" t="s">
        <v>163</v>
      </c>
      <c r="AU530" s="261" t="s">
        <v>92</v>
      </c>
      <c r="AV530" s="14" t="s">
        <v>92</v>
      </c>
      <c r="AW530" s="14" t="s">
        <v>36</v>
      </c>
      <c r="AX530" s="14" t="s">
        <v>83</v>
      </c>
      <c r="AY530" s="261" t="s">
        <v>153</v>
      </c>
    </row>
    <row r="531" s="15" customFormat="1">
      <c r="A531" s="15"/>
      <c r="B531" s="262"/>
      <c r="C531" s="263"/>
      <c r="D531" s="242" t="s">
        <v>163</v>
      </c>
      <c r="E531" s="264" t="s">
        <v>1</v>
      </c>
      <c r="F531" s="265" t="s">
        <v>167</v>
      </c>
      <c r="G531" s="263"/>
      <c r="H531" s="266">
        <v>63.417000000000002</v>
      </c>
      <c r="I531" s="267"/>
      <c r="J531" s="263"/>
      <c r="K531" s="263"/>
      <c r="L531" s="268"/>
      <c r="M531" s="269"/>
      <c r="N531" s="270"/>
      <c r="O531" s="270"/>
      <c r="P531" s="270"/>
      <c r="Q531" s="270"/>
      <c r="R531" s="270"/>
      <c r="S531" s="270"/>
      <c r="T531" s="271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2" t="s">
        <v>163</v>
      </c>
      <c r="AU531" s="272" t="s">
        <v>92</v>
      </c>
      <c r="AV531" s="15" t="s">
        <v>161</v>
      </c>
      <c r="AW531" s="15" t="s">
        <v>36</v>
      </c>
      <c r="AX531" s="15" t="s">
        <v>90</v>
      </c>
      <c r="AY531" s="272" t="s">
        <v>153</v>
      </c>
    </row>
    <row r="532" s="2" customFormat="1" ht="24.15" customHeight="1">
      <c r="A532" s="39"/>
      <c r="B532" s="40"/>
      <c r="C532" s="227" t="s">
        <v>849</v>
      </c>
      <c r="D532" s="227" t="s">
        <v>156</v>
      </c>
      <c r="E532" s="228" t="s">
        <v>850</v>
      </c>
      <c r="F532" s="229" t="s">
        <v>851</v>
      </c>
      <c r="G532" s="230" t="s">
        <v>230</v>
      </c>
      <c r="H532" s="231">
        <v>1.623</v>
      </c>
      <c r="I532" s="232"/>
      <c r="J532" s="233">
        <f>ROUND(I532*H532,2)</f>
        <v>0</v>
      </c>
      <c r="K532" s="229" t="s">
        <v>160</v>
      </c>
      <c r="L532" s="45"/>
      <c r="M532" s="234" t="s">
        <v>1</v>
      </c>
      <c r="N532" s="235" t="s">
        <v>48</v>
      </c>
      <c r="O532" s="92"/>
      <c r="P532" s="236">
        <f>O532*H532</f>
        <v>0</v>
      </c>
      <c r="Q532" s="236">
        <v>0</v>
      </c>
      <c r="R532" s="236">
        <f>Q532*H532</f>
        <v>0</v>
      </c>
      <c r="S532" s="236">
        <v>0</v>
      </c>
      <c r="T532" s="23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8" t="s">
        <v>244</v>
      </c>
      <c r="AT532" s="238" t="s">
        <v>156</v>
      </c>
      <c r="AU532" s="238" t="s">
        <v>92</v>
      </c>
      <c r="AY532" s="18" t="s">
        <v>153</v>
      </c>
      <c r="BE532" s="239">
        <f>IF(N532="základní",J532,0)</f>
        <v>0</v>
      </c>
      <c r="BF532" s="239">
        <f>IF(N532="snížená",J532,0)</f>
        <v>0</v>
      </c>
      <c r="BG532" s="239">
        <f>IF(N532="zákl. přenesená",J532,0)</f>
        <v>0</v>
      </c>
      <c r="BH532" s="239">
        <f>IF(N532="sníž. přenesená",J532,0)</f>
        <v>0</v>
      </c>
      <c r="BI532" s="239">
        <f>IF(N532="nulová",J532,0)</f>
        <v>0</v>
      </c>
      <c r="BJ532" s="18" t="s">
        <v>90</v>
      </c>
      <c r="BK532" s="239">
        <f>ROUND(I532*H532,2)</f>
        <v>0</v>
      </c>
      <c r="BL532" s="18" t="s">
        <v>244</v>
      </c>
      <c r="BM532" s="238" t="s">
        <v>852</v>
      </c>
    </row>
    <row r="533" s="12" customFormat="1" ht="22.8" customHeight="1">
      <c r="A533" s="12"/>
      <c r="B533" s="211"/>
      <c r="C533" s="212"/>
      <c r="D533" s="213" t="s">
        <v>82</v>
      </c>
      <c r="E533" s="225" t="s">
        <v>355</v>
      </c>
      <c r="F533" s="225" t="s">
        <v>356</v>
      </c>
      <c r="G533" s="212"/>
      <c r="H533" s="212"/>
      <c r="I533" s="215"/>
      <c r="J533" s="226">
        <f>BK533</f>
        <v>0</v>
      </c>
      <c r="K533" s="212"/>
      <c r="L533" s="217"/>
      <c r="M533" s="218"/>
      <c r="N533" s="219"/>
      <c r="O533" s="219"/>
      <c r="P533" s="220">
        <f>SUM(P534:P545)</f>
        <v>0</v>
      </c>
      <c r="Q533" s="219"/>
      <c r="R533" s="220">
        <f>SUM(R534:R545)</f>
        <v>0.52084350000000001</v>
      </c>
      <c r="S533" s="219"/>
      <c r="T533" s="221">
        <f>SUM(T534:T545)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22" t="s">
        <v>92</v>
      </c>
      <c r="AT533" s="223" t="s">
        <v>82</v>
      </c>
      <c r="AU533" s="223" t="s">
        <v>90</v>
      </c>
      <c r="AY533" s="222" t="s">
        <v>153</v>
      </c>
      <c r="BK533" s="224">
        <f>SUM(BK534:BK545)</f>
        <v>0</v>
      </c>
    </row>
    <row r="534" s="2" customFormat="1" ht="24.15" customHeight="1">
      <c r="A534" s="39"/>
      <c r="B534" s="40"/>
      <c r="C534" s="227" t="s">
        <v>853</v>
      </c>
      <c r="D534" s="227" t="s">
        <v>156</v>
      </c>
      <c r="E534" s="228" t="s">
        <v>854</v>
      </c>
      <c r="F534" s="229" t="s">
        <v>855</v>
      </c>
      <c r="G534" s="230" t="s">
        <v>159</v>
      </c>
      <c r="H534" s="231">
        <v>1041.6869999999999</v>
      </c>
      <c r="I534" s="232"/>
      <c r="J534" s="233">
        <f>ROUND(I534*H534,2)</f>
        <v>0</v>
      </c>
      <c r="K534" s="229" t="s">
        <v>160</v>
      </c>
      <c r="L534" s="45"/>
      <c r="M534" s="234" t="s">
        <v>1</v>
      </c>
      <c r="N534" s="235" t="s">
        <v>48</v>
      </c>
      <c r="O534" s="92"/>
      <c r="P534" s="236">
        <f>O534*H534</f>
        <v>0</v>
      </c>
      <c r="Q534" s="236">
        <v>0</v>
      </c>
      <c r="R534" s="236">
        <f>Q534*H534</f>
        <v>0</v>
      </c>
      <c r="S534" s="236">
        <v>0</v>
      </c>
      <c r="T534" s="237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8" t="s">
        <v>244</v>
      </c>
      <c r="AT534" s="238" t="s">
        <v>156</v>
      </c>
      <c r="AU534" s="238" t="s">
        <v>92</v>
      </c>
      <c r="AY534" s="18" t="s">
        <v>153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8" t="s">
        <v>90</v>
      </c>
      <c r="BK534" s="239">
        <f>ROUND(I534*H534,2)</f>
        <v>0</v>
      </c>
      <c r="BL534" s="18" t="s">
        <v>244</v>
      </c>
      <c r="BM534" s="238" t="s">
        <v>856</v>
      </c>
    </row>
    <row r="535" s="2" customFormat="1" ht="24.15" customHeight="1">
      <c r="A535" s="39"/>
      <c r="B535" s="40"/>
      <c r="C535" s="227" t="s">
        <v>857</v>
      </c>
      <c r="D535" s="227" t="s">
        <v>156</v>
      </c>
      <c r="E535" s="228" t="s">
        <v>858</v>
      </c>
      <c r="F535" s="229" t="s">
        <v>859</v>
      </c>
      <c r="G535" s="230" t="s">
        <v>159</v>
      </c>
      <c r="H535" s="231">
        <v>1041.6869999999999</v>
      </c>
      <c r="I535" s="232"/>
      <c r="J535" s="233">
        <f>ROUND(I535*H535,2)</f>
        <v>0</v>
      </c>
      <c r="K535" s="229" t="s">
        <v>160</v>
      </c>
      <c r="L535" s="45"/>
      <c r="M535" s="234" t="s">
        <v>1</v>
      </c>
      <c r="N535" s="235" t="s">
        <v>48</v>
      </c>
      <c r="O535" s="92"/>
      <c r="P535" s="236">
        <f>O535*H535</f>
        <v>0</v>
      </c>
      <c r="Q535" s="236">
        <v>0.00020000000000000001</v>
      </c>
      <c r="R535" s="236">
        <f>Q535*H535</f>
        <v>0.20833739999999998</v>
      </c>
      <c r="S535" s="236">
        <v>0</v>
      </c>
      <c r="T535" s="23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8" t="s">
        <v>244</v>
      </c>
      <c r="AT535" s="238" t="s">
        <v>156</v>
      </c>
      <c r="AU535" s="238" t="s">
        <v>92</v>
      </c>
      <c r="AY535" s="18" t="s">
        <v>153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8" t="s">
        <v>90</v>
      </c>
      <c r="BK535" s="239">
        <f>ROUND(I535*H535,2)</f>
        <v>0</v>
      </c>
      <c r="BL535" s="18" t="s">
        <v>244</v>
      </c>
      <c r="BM535" s="238" t="s">
        <v>860</v>
      </c>
    </row>
    <row r="536" s="2" customFormat="1" ht="24.15" customHeight="1">
      <c r="A536" s="39"/>
      <c r="B536" s="40"/>
      <c r="C536" s="227" t="s">
        <v>861</v>
      </c>
      <c r="D536" s="227" t="s">
        <v>156</v>
      </c>
      <c r="E536" s="228" t="s">
        <v>862</v>
      </c>
      <c r="F536" s="229" t="s">
        <v>863</v>
      </c>
      <c r="G536" s="230" t="s">
        <v>159</v>
      </c>
      <c r="H536" s="231">
        <v>1041.6869999999999</v>
      </c>
      <c r="I536" s="232"/>
      <c r="J536" s="233">
        <f>ROUND(I536*H536,2)</f>
        <v>0</v>
      </c>
      <c r="K536" s="229" t="s">
        <v>160</v>
      </c>
      <c r="L536" s="45"/>
      <c r="M536" s="234" t="s">
        <v>1</v>
      </c>
      <c r="N536" s="235" t="s">
        <v>48</v>
      </c>
      <c r="O536" s="92"/>
      <c r="P536" s="236">
        <f>O536*H536</f>
        <v>0</v>
      </c>
      <c r="Q536" s="236">
        <v>0.00029</v>
      </c>
      <c r="R536" s="236">
        <f>Q536*H536</f>
        <v>0.30208922999999999</v>
      </c>
      <c r="S536" s="236">
        <v>0</v>
      </c>
      <c r="T536" s="23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8" t="s">
        <v>244</v>
      </c>
      <c r="AT536" s="238" t="s">
        <v>156</v>
      </c>
      <c r="AU536" s="238" t="s">
        <v>92</v>
      </c>
      <c r="AY536" s="18" t="s">
        <v>153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8" t="s">
        <v>90</v>
      </c>
      <c r="BK536" s="239">
        <f>ROUND(I536*H536,2)</f>
        <v>0</v>
      </c>
      <c r="BL536" s="18" t="s">
        <v>244</v>
      </c>
      <c r="BM536" s="238" t="s">
        <v>864</v>
      </c>
    </row>
    <row r="537" s="13" customFormat="1">
      <c r="A537" s="13"/>
      <c r="B537" s="240"/>
      <c r="C537" s="241"/>
      <c r="D537" s="242" t="s">
        <v>163</v>
      </c>
      <c r="E537" s="243" t="s">
        <v>1</v>
      </c>
      <c r="F537" s="244" t="s">
        <v>865</v>
      </c>
      <c r="G537" s="241"/>
      <c r="H537" s="243" t="s">
        <v>1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0" t="s">
        <v>163</v>
      </c>
      <c r="AU537" s="250" t="s">
        <v>92</v>
      </c>
      <c r="AV537" s="13" t="s">
        <v>90</v>
      </c>
      <c r="AW537" s="13" t="s">
        <v>36</v>
      </c>
      <c r="AX537" s="13" t="s">
        <v>83</v>
      </c>
      <c r="AY537" s="250" t="s">
        <v>153</v>
      </c>
    </row>
    <row r="538" s="13" customFormat="1">
      <c r="A538" s="13"/>
      <c r="B538" s="240"/>
      <c r="C538" s="241"/>
      <c r="D538" s="242" t="s">
        <v>163</v>
      </c>
      <c r="E538" s="243" t="s">
        <v>1</v>
      </c>
      <c r="F538" s="244" t="s">
        <v>217</v>
      </c>
      <c r="G538" s="241"/>
      <c r="H538" s="243" t="s">
        <v>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0" t="s">
        <v>163</v>
      </c>
      <c r="AU538" s="250" t="s">
        <v>92</v>
      </c>
      <c r="AV538" s="13" t="s">
        <v>90</v>
      </c>
      <c r="AW538" s="13" t="s">
        <v>36</v>
      </c>
      <c r="AX538" s="13" t="s">
        <v>83</v>
      </c>
      <c r="AY538" s="250" t="s">
        <v>153</v>
      </c>
    </row>
    <row r="539" s="14" customFormat="1">
      <c r="A539" s="14"/>
      <c r="B539" s="251"/>
      <c r="C539" s="252"/>
      <c r="D539" s="242" t="s">
        <v>163</v>
      </c>
      <c r="E539" s="253" t="s">
        <v>1</v>
      </c>
      <c r="F539" s="254" t="s">
        <v>432</v>
      </c>
      <c r="G539" s="252"/>
      <c r="H539" s="255">
        <v>281.19999999999999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1" t="s">
        <v>163</v>
      </c>
      <c r="AU539" s="261" t="s">
        <v>92</v>
      </c>
      <c r="AV539" s="14" t="s">
        <v>92</v>
      </c>
      <c r="AW539" s="14" t="s">
        <v>36</v>
      </c>
      <c r="AX539" s="14" t="s">
        <v>83</v>
      </c>
      <c r="AY539" s="261" t="s">
        <v>153</v>
      </c>
    </row>
    <row r="540" s="13" customFormat="1">
      <c r="A540" s="13"/>
      <c r="B540" s="240"/>
      <c r="C540" s="241"/>
      <c r="D540" s="242" t="s">
        <v>163</v>
      </c>
      <c r="E540" s="243" t="s">
        <v>1</v>
      </c>
      <c r="F540" s="244" t="s">
        <v>866</v>
      </c>
      <c r="G540" s="241"/>
      <c r="H540" s="243" t="s">
        <v>1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0" t="s">
        <v>163</v>
      </c>
      <c r="AU540" s="250" t="s">
        <v>92</v>
      </c>
      <c r="AV540" s="13" t="s">
        <v>90</v>
      </c>
      <c r="AW540" s="13" t="s">
        <v>36</v>
      </c>
      <c r="AX540" s="13" t="s">
        <v>83</v>
      </c>
      <c r="AY540" s="250" t="s">
        <v>153</v>
      </c>
    </row>
    <row r="541" s="13" customFormat="1">
      <c r="A541" s="13"/>
      <c r="B541" s="240"/>
      <c r="C541" s="241"/>
      <c r="D541" s="242" t="s">
        <v>163</v>
      </c>
      <c r="E541" s="243" t="s">
        <v>1</v>
      </c>
      <c r="F541" s="244" t="s">
        <v>217</v>
      </c>
      <c r="G541" s="241"/>
      <c r="H541" s="243" t="s">
        <v>1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0" t="s">
        <v>163</v>
      </c>
      <c r="AU541" s="250" t="s">
        <v>92</v>
      </c>
      <c r="AV541" s="13" t="s">
        <v>90</v>
      </c>
      <c r="AW541" s="13" t="s">
        <v>36</v>
      </c>
      <c r="AX541" s="13" t="s">
        <v>83</v>
      </c>
      <c r="AY541" s="250" t="s">
        <v>153</v>
      </c>
    </row>
    <row r="542" s="14" customFormat="1">
      <c r="A542" s="14"/>
      <c r="B542" s="251"/>
      <c r="C542" s="252"/>
      <c r="D542" s="242" t="s">
        <v>163</v>
      </c>
      <c r="E542" s="253" t="s">
        <v>1</v>
      </c>
      <c r="F542" s="254" t="s">
        <v>867</v>
      </c>
      <c r="G542" s="252"/>
      <c r="H542" s="255">
        <v>823.904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1" t="s">
        <v>163</v>
      </c>
      <c r="AU542" s="261" t="s">
        <v>92</v>
      </c>
      <c r="AV542" s="14" t="s">
        <v>92</v>
      </c>
      <c r="AW542" s="14" t="s">
        <v>36</v>
      </c>
      <c r="AX542" s="14" t="s">
        <v>83</v>
      </c>
      <c r="AY542" s="261" t="s">
        <v>153</v>
      </c>
    </row>
    <row r="543" s="14" customFormat="1">
      <c r="A543" s="14"/>
      <c r="B543" s="251"/>
      <c r="C543" s="252"/>
      <c r="D543" s="242" t="s">
        <v>163</v>
      </c>
      <c r="E543" s="253" t="s">
        <v>1</v>
      </c>
      <c r="F543" s="254" t="s">
        <v>868</v>
      </c>
      <c r="G543" s="252"/>
      <c r="H543" s="255">
        <v>-63.417000000000002</v>
      </c>
      <c r="I543" s="256"/>
      <c r="J543" s="252"/>
      <c r="K543" s="252"/>
      <c r="L543" s="257"/>
      <c r="M543" s="258"/>
      <c r="N543" s="259"/>
      <c r="O543" s="259"/>
      <c r="P543" s="259"/>
      <c r="Q543" s="259"/>
      <c r="R543" s="259"/>
      <c r="S543" s="259"/>
      <c r="T543" s="26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1" t="s">
        <v>163</v>
      </c>
      <c r="AU543" s="261" t="s">
        <v>92</v>
      </c>
      <c r="AV543" s="14" t="s">
        <v>92</v>
      </c>
      <c r="AW543" s="14" t="s">
        <v>36</v>
      </c>
      <c r="AX543" s="14" t="s">
        <v>83</v>
      </c>
      <c r="AY543" s="261" t="s">
        <v>153</v>
      </c>
    </row>
    <row r="544" s="15" customFormat="1">
      <c r="A544" s="15"/>
      <c r="B544" s="262"/>
      <c r="C544" s="263"/>
      <c r="D544" s="242" t="s">
        <v>163</v>
      </c>
      <c r="E544" s="264" t="s">
        <v>1</v>
      </c>
      <c r="F544" s="265" t="s">
        <v>167</v>
      </c>
      <c r="G544" s="263"/>
      <c r="H544" s="266">
        <v>1041.6869999999999</v>
      </c>
      <c r="I544" s="267"/>
      <c r="J544" s="263"/>
      <c r="K544" s="263"/>
      <c r="L544" s="268"/>
      <c r="M544" s="269"/>
      <c r="N544" s="270"/>
      <c r="O544" s="270"/>
      <c r="P544" s="270"/>
      <c r="Q544" s="270"/>
      <c r="R544" s="270"/>
      <c r="S544" s="270"/>
      <c r="T544" s="271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2" t="s">
        <v>163</v>
      </c>
      <c r="AU544" s="272" t="s">
        <v>92</v>
      </c>
      <c r="AV544" s="15" t="s">
        <v>161</v>
      </c>
      <c r="AW544" s="15" t="s">
        <v>36</v>
      </c>
      <c r="AX544" s="15" t="s">
        <v>90</v>
      </c>
      <c r="AY544" s="272" t="s">
        <v>153</v>
      </c>
    </row>
    <row r="545" s="2" customFormat="1" ht="33" customHeight="1">
      <c r="A545" s="39"/>
      <c r="B545" s="40"/>
      <c r="C545" s="227" t="s">
        <v>869</v>
      </c>
      <c r="D545" s="227" t="s">
        <v>156</v>
      </c>
      <c r="E545" s="228" t="s">
        <v>870</v>
      </c>
      <c r="F545" s="229" t="s">
        <v>871</v>
      </c>
      <c r="G545" s="230" t="s">
        <v>159</v>
      </c>
      <c r="H545" s="231">
        <v>1041.6869999999999</v>
      </c>
      <c r="I545" s="232"/>
      <c r="J545" s="233">
        <f>ROUND(I545*H545,2)</f>
        <v>0</v>
      </c>
      <c r="K545" s="229" t="s">
        <v>160</v>
      </c>
      <c r="L545" s="45"/>
      <c r="M545" s="234" t="s">
        <v>1</v>
      </c>
      <c r="N545" s="235" t="s">
        <v>48</v>
      </c>
      <c r="O545" s="92"/>
      <c r="P545" s="236">
        <f>O545*H545</f>
        <v>0</v>
      </c>
      <c r="Q545" s="236">
        <v>1.0000000000000001E-05</v>
      </c>
      <c r="R545" s="236">
        <f>Q545*H545</f>
        <v>0.01041687</v>
      </c>
      <c r="S545" s="236">
        <v>0</v>
      </c>
      <c r="T545" s="237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8" t="s">
        <v>244</v>
      </c>
      <c r="AT545" s="238" t="s">
        <v>156</v>
      </c>
      <c r="AU545" s="238" t="s">
        <v>92</v>
      </c>
      <c r="AY545" s="18" t="s">
        <v>153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8" t="s">
        <v>90</v>
      </c>
      <c r="BK545" s="239">
        <f>ROUND(I545*H545,2)</f>
        <v>0</v>
      </c>
      <c r="BL545" s="18" t="s">
        <v>244</v>
      </c>
      <c r="BM545" s="238" t="s">
        <v>872</v>
      </c>
    </row>
    <row r="546" s="12" customFormat="1" ht="25.92" customHeight="1">
      <c r="A546" s="12"/>
      <c r="B546" s="211"/>
      <c r="C546" s="212"/>
      <c r="D546" s="213" t="s">
        <v>82</v>
      </c>
      <c r="E546" s="214" t="s">
        <v>364</v>
      </c>
      <c r="F546" s="214" t="s">
        <v>365</v>
      </c>
      <c r="G546" s="212"/>
      <c r="H546" s="212"/>
      <c r="I546" s="215"/>
      <c r="J546" s="216">
        <f>BK546</f>
        <v>0</v>
      </c>
      <c r="K546" s="212"/>
      <c r="L546" s="217"/>
      <c r="M546" s="218"/>
      <c r="N546" s="219"/>
      <c r="O546" s="219"/>
      <c r="P546" s="220">
        <f>SUM(P547:P549)</f>
        <v>0</v>
      </c>
      <c r="Q546" s="219"/>
      <c r="R546" s="220">
        <f>SUM(R547:R549)</f>
        <v>0</v>
      </c>
      <c r="S546" s="219"/>
      <c r="T546" s="221">
        <f>SUM(T547:T549)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22" t="s">
        <v>161</v>
      </c>
      <c r="AT546" s="223" t="s">
        <v>82</v>
      </c>
      <c r="AU546" s="223" t="s">
        <v>83</v>
      </c>
      <c r="AY546" s="222" t="s">
        <v>153</v>
      </c>
      <c r="BK546" s="224">
        <f>SUM(BK547:BK549)</f>
        <v>0</v>
      </c>
    </row>
    <row r="547" s="2" customFormat="1" ht="24.15" customHeight="1">
      <c r="A547" s="39"/>
      <c r="B547" s="40"/>
      <c r="C547" s="227" t="s">
        <v>873</v>
      </c>
      <c r="D547" s="227" t="s">
        <v>156</v>
      </c>
      <c r="E547" s="228" t="s">
        <v>874</v>
      </c>
      <c r="F547" s="229" t="s">
        <v>875</v>
      </c>
      <c r="G547" s="230" t="s">
        <v>567</v>
      </c>
      <c r="H547" s="231">
        <v>4</v>
      </c>
      <c r="I547" s="232"/>
      <c r="J547" s="233">
        <f>ROUND(I547*H547,2)</f>
        <v>0</v>
      </c>
      <c r="K547" s="229" t="s">
        <v>1</v>
      </c>
      <c r="L547" s="45"/>
      <c r="M547" s="234" t="s">
        <v>1</v>
      </c>
      <c r="N547" s="235" t="s">
        <v>48</v>
      </c>
      <c r="O547" s="92"/>
      <c r="P547" s="236">
        <f>O547*H547</f>
        <v>0</v>
      </c>
      <c r="Q547" s="236">
        <v>0</v>
      </c>
      <c r="R547" s="236">
        <f>Q547*H547</f>
        <v>0</v>
      </c>
      <c r="S547" s="236">
        <v>0</v>
      </c>
      <c r="T547" s="23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8" t="s">
        <v>161</v>
      </c>
      <c r="AT547" s="238" t="s">
        <v>156</v>
      </c>
      <c r="AU547" s="238" t="s">
        <v>90</v>
      </c>
      <c r="AY547" s="18" t="s">
        <v>153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8" t="s">
        <v>90</v>
      </c>
      <c r="BK547" s="239">
        <f>ROUND(I547*H547,2)</f>
        <v>0</v>
      </c>
      <c r="BL547" s="18" t="s">
        <v>161</v>
      </c>
      <c r="BM547" s="238" t="s">
        <v>876</v>
      </c>
    </row>
    <row r="548" s="2" customFormat="1" ht="33" customHeight="1">
      <c r="A548" s="39"/>
      <c r="B548" s="40"/>
      <c r="C548" s="227" t="s">
        <v>877</v>
      </c>
      <c r="D548" s="227" t="s">
        <v>156</v>
      </c>
      <c r="E548" s="228" t="s">
        <v>878</v>
      </c>
      <c r="F548" s="229" t="s">
        <v>879</v>
      </c>
      <c r="G548" s="230" t="s">
        <v>567</v>
      </c>
      <c r="H548" s="231">
        <v>1</v>
      </c>
      <c r="I548" s="232"/>
      <c r="J548" s="233">
        <f>ROUND(I548*H548,2)</f>
        <v>0</v>
      </c>
      <c r="K548" s="229" t="s">
        <v>1</v>
      </c>
      <c r="L548" s="45"/>
      <c r="M548" s="234" t="s">
        <v>1</v>
      </c>
      <c r="N548" s="235" t="s">
        <v>48</v>
      </c>
      <c r="O548" s="92"/>
      <c r="P548" s="236">
        <f>O548*H548</f>
        <v>0</v>
      </c>
      <c r="Q548" s="236">
        <v>0</v>
      </c>
      <c r="R548" s="236">
        <f>Q548*H548</f>
        <v>0</v>
      </c>
      <c r="S548" s="236">
        <v>0</v>
      </c>
      <c r="T548" s="237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8" t="s">
        <v>161</v>
      </c>
      <c r="AT548" s="238" t="s">
        <v>156</v>
      </c>
      <c r="AU548" s="238" t="s">
        <v>90</v>
      </c>
      <c r="AY548" s="18" t="s">
        <v>153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8" t="s">
        <v>90</v>
      </c>
      <c r="BK548" s="239">
        <f>ROUND(I548*H548,2)</f>
        <v>0</v>
      </c>
      <c r="BL548" s="18" t="s">
        <v>161</v>
      </c>
      <c r="BM548" s="238" t="s">
        <v>880</v>
      </c>
    </row>
    <row r="549" s="2" customFormat="1" ht="24.15" customHeight="1">
      <c r="A549" s="39"/>
      <c r="B549" s="40"/>
      <c r="C549" s="227" t="s">
        <v>881</v>
      </c>
      <c r="D549" s="227" t="s">
        <v>156</v>
      </c>
      <c r="E549" s="228" t="s">
        <v>882</v>
      </c>
      <c r="F549" s="229" t="s">
        <v>883</v>
      </c>
      <c r="G549" s="230" t="s">
        <v>567</v>
      </c>
      <c r="H549" s="231">
        <v>1</v>
      </c>
      <c r="I549" s="232"/>
      <c r="J549" s="233">
        <f>ROUND(I549*H549,2)</f>
        <v>0</v>
      </c>
      <c r="K549" s="229" t="s">
        <v>1</v>
      </c>
      <c r="L549" s="45"/>
      <c r="M549" s="273" t="s">
        <v>1</v>
      </c>
      <c r="N549" s="274" t="s">
        <v>48</v>
      </c>
      <c r="O549" s="275"/>
      <c r="P549" s="276">
        <f>O549*H549</f>
        <v>0</v>
      </c>
      <c r="Q549" s="276">
        <v>0</v>
      </c>
      <c r="R549" s="276">
        <f>Q549*H549</f>
        <v>0</v>
      </c>
      <c r="S549" s="276">
        <v>0</v>
      </c>
      <c r="T549" s="27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8" t="s">
        <v>161</v>
      </c>
      <c r="AT549" s="238" t="s">
        <v>156</v>
      </c>
      <c r="AU549" s="238" t="s">
        <v>90</v>
      </c>
      <c r="AY549" s="18" t="s">
        <v>153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8" t="s">
        <v>90</v>
      </c>
      <c r="BK549" s="239">
        <f>ROUND(I549*H549,2)</f>
        <v>0</v>
      </c>
      <c r="BL549" s="18" t="s">
        <v>161</v>
      </c>
      <c r="BM549" s="238" t="s">
        <v>884</v>
      </c>
    </row>
    <row r="550" s="2" customFormat="1" ht="6.96" customHeight="1">
      <c r="A550" s="39"/>
      <c r="B550" s="67"/>
      <c r="C550" s="68"/>
      <c r="D550" s="68"/>
      <c r="E550" s="68"/>
      <c r="F550" s="68"/>
      <c r="G550" s="68"/>
      <c r="H550" s="68"/>
      <c r="I550" s="68"/>
      <c r="J550" s="68"/>
      <c r="K550" s="68"/>
      <c r="L550" s="45"/>
      <c r="M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</row>
  </sheetData>
  <sheetProtection sheet="1" autoFilter="0" formatColumns="0" formatRows="0" objects="1" scenarios="1" spinCount="100000" saltValue="uehk5FERevL8XLdXgOUdU2AzMMvg2X522ZZFV1/7xDHofpLzz4clNXIOoTT9IHrqs17T9HKq5F3KOj197qWv/w==" hashValue="KSc86KcZlFpu2ZMZ0S58CtwcutL9UuylAnyHlz1b7RBacM9fU+i0taf6jDSAZIxdnTQEJCz0fiXJXUn9dFUp4w==" algorithmName="SHA-512" password="CC35"/>
  <autoFilter ref="C134:K5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114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885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39</v>
      </c>
      <c r="F24" s="39"/>
      <c r="G24" s="39"/>
      <c r="H24" s="39"/>
      <c r="I24" s="151" t="s">
        <v>28</v>
      </c>
      <c r="J24" s="142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5"/>
      <c r="B27" s="156"/>
      <c r="C27" s="155"/>
      <c r="D27" s="155"/>
      <c r="E27" s="157" t="s">
        <v>42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43</v>
      </c>
      <c r="E30" s="39"/>
      <c r="F30" s="39"/>
      <c r="G30" s="39"/>
      <c r="H30" s="39"/>
      <c r="I30" s="39"/>
      <c r="J30" s="161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45</v>
      </c>
      <c r="G32" s="39"/>
      <c r="H32" s="39"/>
      <c r="I32" s="162" t="s">
        <v>44</v>
      </c>
      <c r="J32" s="162" t="s">
        <v>46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47</v>
      </c>
      <c r="E33" s="151" t="s">
        <v>48</v>
      </c>
      <c r="F33" s="164">
        <f>ROUND((SUM(BE117:BE120)),  2)</f>
        <v>0</v>
      </c>
      <c r="G33" s="39"/>
      <c r="H33" s="39"/>
      <c r="I33" s="165">
        <v>0.20999999999999999</v>
      </c>
      <c r="J33" s="164">
        <f>ROUND(((SUM(BE117:BE120))*I33),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49</v>
      </c>
      <c r="F34" s="164">
        <f>ROUND((SUM(BF117:BF120)),  2)</f>
        <v>0</v>
      </c>
      <c r="G34" s="39"/>
      <c r="H34" s="39"/>
      <c r="I34" s="165">
        <v>0.12</v>
      </c>
      <c r="J34" s="164">
        <f>ROUND(((SUM(BF117:BF120))*I34),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50</v>
      </c>
      <c r="F35" s="164">
        <f>ROUND((SUM(BG117:BG120)),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51</v>
      </c>
      <c r="F36" s="164">
        <f>ROUND((SUM(BH117:BH120)),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52</v>
      </c>
      <c r="F37" s="164">
        <f>ROUND((SUM(BI117:BI120)),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53</v>
      </c>
      <c r="E39" s="168"/>
      <c r="F39" s="168"/>
      <c r="G39" s="169" t="s">
        <v>54</v>
      </c>
      <c r="H39" s="170" t="s">
        <v>55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Profesní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Židenice</v>
      </c>
      <c r="G89" s="41"/>
      <c r="H89" s="41"/>
      <c r="I89" s="33" t="s">
        <v>22</v>
      </c>
      <c r="J89" s="80" t="str">
        <f>IF(J12="","",J12)</f>
        <v>17. 7. 2024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MŠ speciální, ZŠ speciální a PŠ Elpis Brno, p.o.</v>
      </c>
      <c r="G91" s="41"/>
      <c r="H91" s="41"/>
      <c r="I91" s="33" t="s">
        <v>32</v>
      </c>
      <c r="J91" s="37" t="str">
        <f>E21</f>
        <v>Pro budovy,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120</v>
      </c>
      <c r="D94" s="186"/>
      <c r="E94" s="186"/>
      <c r="F94" s="186"/>
      <c r="G94" s="186"/>
      <c r="H94" s="186"/>
      <c r="I94" s="186"/>
      <c r="J94" s="187" t="s">
        <v>121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122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9"/>
      <c r="C97" s="190"/>
      <c r="D97" s="191" t="s">
        <v>886</v>
      </c>
      <c r="E97" s="192"/>
      <c r="F97" s="192"/>
      <c r="G97" s="192"/>
      <c r="H97" s="192"/>
      <c r="I97" s="192"/>
      <c r="J97" s="193">
        <f>J118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138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4" t="str">
        <f>E7</f>
        <v>Škola Elpis Brno - cvičný byt pro vzdělávání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02 - Profesní část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Židenice</v>
      </c>
      <c r="G111" s="41"/>
      <c r="H111" s="41"/>
      <c r="I111" s="33" t="s">
        <v>22</v>
      </c>
      <c r="J111" s="80" t="str">
        <f>IF(J12="","",J12)</f>
        <v>17. 7. 2024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>MŠ speciální, ZŠ speciální a PŠ Elpis Brno, p.o.</v>
      </c>
      <c r="G113" s="41"/>
      <c r="H113" s="41"/>
      <c r="I113" s="33" t="s">
        <v>32</v>
      </c>
      <c r="J113" s="37" t="str">
        <f>E21</f>
        <v>Pro budovy, s.r.o.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33" t="s">
        <v>37</v>
      </c>
      <c r="J114" s="37" t="str">
        <f>E24</f>
        <v>STAGA stavební agentura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0"/>
      <c r="B116" s="201"/>
      <c r="C116" s="202" t="s">
        <v>139</v>
      </c>
      <c r="D116" s="203" t="s">
        <v>68</v>
      </c>
      <c r="E116" s="203" t="s">
        <v>64</v>
      </c>
      <c r="F116" s="203" t="s">
        <v>65</v>
      </c>
      <c r="G116" s="203" t="s">
        <v>140</v>
      </c>
      <c r="H116" s="203" t="s">
        <v>141</v>
      </c>
      <c r="I116" s="203" t="s">
        <v>142</v>
      </c>
      <c r="J116" s="203" t="s">
        <v>121</v>
      </c>
      <c r="K116" s="204" t="s">
        <v>143</v>
      </c>
      <c r="L116" s="205"/>
      <c r="M116" s="101" t="s">
        <v>1</v>
      </c>
      <c r="N116" s="102" t="s">
        <v>47</v>
      </c>
      <c r="O116" s="102" t="s">
        <v>144</v>
      </c>
      <c r="P116" s="102" t="s">
        <v>145</v>
      </c>
      <c r="Q116" s="102" t="s">
        <v>146</v>
      </c>
      <c r="R116" s="102" t="s">
        <v>147</v>
      </c>
      <c r="S116" s="102" t="s">
        <v>148</v>
      </c>
      <c r="T116" s="103" t="s">
        <v>149</v>
      </c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</row>
    <row r="117" s="2" customFormat="1" ht="22.8" customHeight="1">
      <c r="A117" s="39"/>
      <c r="B117" s="40"/>
      <c r="C117" s="108" t="s">
        <v>150</v>
      </c>
      <c r="D117" s="41"/>
      <c r="E117" s="41"/>
      <c r="F117" s="41"/>
      <c r="G117" s="41"/>
      <c r="H117" s="41"/>
      <c r="I117" s="41"/>
      <c r="J117" s="206">
        <f>BK117</f>
        <v>0</v>
      </c>
      <c r="K117" s="41"/>
      <c r="L117" s="45"/>
      <c r="M117" s="104"/>
      <c r="N117" s="207"/>
      <c r="O117" s="105"/>
      <c r="P117" s="208">
        <f>P118</f>
        <v>0</v>
      </c>
      <c r="Q117" s="105"/>
      <c r="R117" s="208">
        <f>R118</f>
        <v>0</v>
      </c>
      <c r="S117" s="105"/>
      <c r="T117" s="209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82</v>
      </c>
      <c r="AU117" s="18" t="s">
        <v>123</v>
      </c>
      <c r="BK117" s="210">
        <f>BK118</f>
        <v>0</v>
      </c>
    </row>
    <row r="118" s="12" customFormat="1" ht="25.92" customHeight="1">
      <c r="A118" s="12"/>
      <c r="B118" s="211"/>
      <c r="C118" s="212"/>
      <c r="D118" s="213" t="s">
        <v>82</v>
      </c>
      <c r="E118" s="214" t="s">
        <v>887</v>
      </c>
      <c r="F118" s="214" t="s">
        <v>888</v>
      </c>
      <c r="G118" s="212"/>
      <c r="H118" s="212"/>
      <c r="I118" s="215"/>
      <c r="J118" s="216">
        <f>BK118</f>
        <v>0</v>
      </c>
      <c r="K118" s="212"/>
      <c r="L118" s="217"/>
      <c r="M118" s="218"/>
      <c r="N118" s="219"/>
      <c r="O118" s="219"/>
      <c r="P118" s="220">
        <f>SUM(P119:P120)</f>
        <v>0</v>
      </c>
      <c r="Q118" s="219"/>
      <c r="R118" s="220">
        <f>SUM(R119:R120)</f>
        <v>0</v>
      </c>
      <c r="S118" s="219"/>
      <c r="T118" s="221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2" t="s">
        <v>161</v>
      </c>
      <c r="AT118" s="223" t="s">
        <v>82</v>
      </c>
      <c r="AU118" s="223" t="s">
        <v>83</v>
      </c>
      <c r="AY118" s="222" t="s">
        <v>153</v>
      </c>
      <c r="BK118" s="224">
        <f>SUM(BK119:BK120)</f>
        <v>0</v>
      </c>
    </row>
    <row r="119" s="2" customFormat="1" ht="21.75" customHeight="1">
      <c r="A119" s="39"/>
      <c r="B119" s="40"/>
      <c r="C119" s="227" t="s">
        <v>90</v>
      </c>
      <c r="D119" s="227" t="s">
        <v>156</v>
      </c>
      <c r="E119" s="228" t="s">
        <v>889</v>
      </c>
      <c r="F119" s="229" t="s">
        <v>890</v>
      </c>
      <c r="G119" s="230" t="s">
        <v>567</v>
      </c>
      <c r="H119" s="231">
        <v>1</v>
      </c>
      <c r="I119" s="232"/>
      <c r="J119" s="233">
        <f>ROUND(I119*H119,2)</f>
        <v>0</v>
      </c>
      <c r="K119" s="229" t="s">
        <v>1</v>
      </c>
      <c r="L119" s="45"/>
      <c r="M119" s="234" t="s">
        <v>1</v>
      </c>
      <c r="N119" s="235" t="s">
        <v>48</v>
      </c>
      <c r="O119" s="92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370</v>
      </c>
      <c r="AT119" s="238" t="s">
        <v>156</v>
      </c>
      <c r="AU119" s="238" t="s">
        <v>90</v>
      </c>
      <c r="AY119" s="18" t="s">
        <v>153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90</v>
      </c>
      <c r="BK119" s="239">
        <f>ROUND(I119*H119,2)</f>
        <v>0</v>
      </c>
      <c r="BL119" s="18" t="s">
        <v>370</v>
      </c>
      <c r="BM119" s="238" t="s">
        <v>891</v>
      </c>
    </row>
    <row r="120" s="2" customFormat="1" ht="16.5" customHeight="1">
      <c r="A120" s="39"/>
      <c r="B120" s="40"/>
      <c r="C120" s="227" t="s">
        <v>92</v>
      </c>
      <c r="D120" s="227" t="s">
        <v>156</v>
      </c>
      <c r="E120" s="228" t="s">
        <v>892</v>
      </c>
      <c r="F120" s="229" t="s">
        <v>893</v>
      </c>
      <c r="G120" s="230" t="s">
        <v>567</v>
      </c>
      <c r="H120" s="231">
        <v>1</v>
      </c>
      <c r="I120" s="232"/>
      <c r="J120" s="233">
        <f>ROUND(I120*H120,2)</f>
        <v>0</v>
      </c>
      <c r="K120" s="229" t="s">
        <v>1</v>
      </c>
      <c r="L120" s="45"/>
      <c r="M120" s="273" t="s">
        <v>1</v>
      </c>
      <c r="N120" s="274" t="s">
        <v>48</v>
      </c>
      <c r="O120" s="275"/>
      <c r="P120" s="276">
        <f>O120*H120</f>
        <v>0</v>
      </c>
      <c r="Q120" s="276">
        <v>0</v>
      </c>
      <c r="R120" s="276">
        <f>Q120*H120</f>
        <v>0</v>
      </c>
      <c r="S120" s="276">
        <v>0</v>
      </c>
      <c r="T120" s="27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8" t="s">
        <v>370</v>
      </c>
      <c r="AT120" s="238" t="s">
        <v>156</v>
      </c>
      <c r="AU120" s="238" t="s">
        <v>90</v>
      </c>
      <c r="AY120" s="18" t="s">
        <v>153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8" t="s">
        <v>90</v>
      </c>
      <c r="BK120" s="239">
        <f>ROUND(I120*H120,2)</f>
        <v>0</v>
      </c>
      <c r="BL120" s="18" t="s">
        <v>370</v>
      </c>
      <c r="BM120" s="238" t="s">
        <v>894</v>
      </c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45"/>
      <c r="M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</sheetData>
  <sheetProtection sheet="1" autoFilter="0" formatColumns="0" formatRows="0" objects="1" scenarios="1" spinCount="100000" saltValue="phZEZXLp1+mgE5TfDSbtvals4j/OLFuw+MpQOpz/ndfP+wulsQtdbiMFDDfJ7DwChct+Co8kN/N+C85f2vuLag==" hashValue="J/N61DiKRRzItSgaPfAjcV1sY6HOEnUTUAOL/zl+v2+HQ2NYc9rI/lwDDqyk03BxgCoIUFEDGGjJ/uiNQAmoHg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114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895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39</v>
      </c>
      <c r="F24" s="39"/>
      <c r="G24" s="39"/>
      <c r="H24" s="39"/>
      <c r="I24" s="151" t="s">
        <v>28</v>
      </c>
      <c r="J24" s="142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5"/>
      <c r="B27" s="156"/>
      <c r="C27" s="155"/>
      <c r="D27" s="155"/>
      <c r="E27" s="157" t="s">
        <v>42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43</v>
      </c>
      <c r="E30" s="39"/>
      <c r="F30" s="39"/>
      <c r="G30" s="39"/>
      <c r="H30" s="39"/>
      <c r="I30" s="39"/>
      <c r="J30" s="161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45</v>
      </c>
      <c r="G32" s="39"/>
      <c r="H32" s="39"/>
      <c r="I32" s="162" t="s">
        <v>44</v>
      </c>
      <c r="J32" s="162" t="s">
        <v>46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47</v>
      </c>
      <c r="E33" s="151" t="s">
        <v>48</v>
      </c>
      <c r="F33" s="164">
        <f>ROUND((SUM(BE117:BE128)),  2)</f>
        <v>0</v>
      </c>
      <c r="G33" s="39"/>
      <c r="H33" s="39"/>
      <c r="I33" s="165">
        <v>0.20999999999999999</v>
      </c>
      <c r="J33" s="164">
        <f>ROUND(((SUM(BE117:BE128))*I33),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49</v>
      </c>
      <c r="F34" s="164">
        <f>ROUND((SUM(BF117:BF128)),  2)</f>
        <v>0</v>
      </c>
      <c r="G34" s="39"/>
      <c r="H34" s="39"/>
      <c r="I34" s="165">
        <v>0.12</v>
      </c>
      <c r="J34" s="164">
        <f>ROUND(((SUM(BF117:BF128))*I34),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50</v>
      </c>
      <c r="F35" s="164">
        <f>ROUND((SUM(BG117:BG128)),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51</v>
      </c>
      <c r="F36" s="164">
        <f>ROUND((SUM(BH117:BH128)),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52</v>
      </c>
      <c r="F37" s="164">
        <f>ROUND((SUM(BI117:BI128)),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53</v>
      </c>
      <c r="E39" s="168"/>
      <c r="F39" s="168"/>
      <c r="G39" s="169" t="s">
        <v>54</v>
      </c>
      <c r="H39" s="170" t="s">
        <v>55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Židenice</v>
      </c>
      <c r="G89" s="41"/>
      <c r="H89" s="41"/>
      <c r="I89" s="33" t="s">
        <v>22</v>
      </c>
      <c r="J89" s="80" t="str">
        <f>IF(J12="","",J12)</f>
        <v>17. 7. 2024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MŠ speciální, ZŠ speciální a PŠ Elpis Brno, p.o.</v>
      </c>
      <c r="G91" s="41"/>
      <c r="H91" s="41"/>
      <c r="I91" s="33" t="s">
        <v>32</v>
      </c>
      <c r="J91" s="37" t="str">
        <f>E21</f>
        <v>Pro budovy,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120</v>
      </c>
      <c r="D94" s="186"/>
      <c r="E94" s="186"/>
      <c r="F94" s="186"/>
      <c r="G94" s="186"/>
      <c r="H94" s="186"/>
      <c r="I94" s="186"/>
      <c r="J94" s="187" t="s">
        <v>121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122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123</v>
      </c>
    </row>
    <row r="97" s="9" customFormat="1" ht="24.96" customHeight="1">
      <c r="A97" s="9"/>
      <c r="B97" s="189"/>
      <c r="C97" s="190"/>
      <c r="D97" s="191" t="s">
        <v>896</v>
      </c>
      <c r="E97" s="192"/>
      <c r="F97" s="192"/>
      <c r="G97" s="192"/>
      <c r="H97" s="192"/>
      <c r="I97" s="192"/>
      <c r="J97" s="193">
        <f>J118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138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4" t="str">
        <f>E7</f>
        <v>Škola Elpis Brno - cvičný byt pro vzdělávání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04 - VRN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Židenice</v>
      </c>
      <c r="G111" s="41"/>
      <c r="H111" s="41"/>
      <c r="I111" s="33" t="s">
        <v>22</v>
      </c>
      <c r="J111" s="80" t="str">
        <f>IF(J12="","",J12)</f>
        <v>17. 7. 2024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>MŠ speciální, ZŠ speciální a PŠ Elpis Brno, p.o.</v>
      </c>
      <c r="G113" s="41"/>
      <c r="H113" s="41"/>
      <c r="I113" s="33" t="s">
        <v>32</v>
      </c>
      <c r="J113" s="37" t="str">
        <f>E21</f>
        <v>Pro budovy, s.r.o.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33" t="s">
        <v>37</v>
      </c>
      <c r="J114" s="37" t="str">
        <f>E24</f>
        <v>STAGA stavební agentura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0"/>
      <c r="B116" s="201"/>
      <c r="C116" s="202" t="s">
        <v>139</v>
      </c>
      <c r="D116" s="203" t="s">
        <v>68</v>
      </c>
      <c r="E116" s="203" t="s">
        <v>64</v>
      </c>
      <c r="F116" s="203" t="s">
        <v>65</v>
      </c>
      <c r="G116" s="203" t="s">
        <v>140</v>
      </c>
      <c r="H116" s="203" t="s">
        <v>141</v>
      </c>
      <c r="I116" s="203" t="s">
        <v>142</v>
      </c>
      <c r="J116" s="203" t="s">
        <v>121</v>
      </c>
      <c r="K116" s="204" t="s">
        <v>143</v>
      </c>
      <c r="L116" s="205"/>
      <c r="M116" s="101" t="s">
        <v>1</v>
      </c>
      <c r="N116" s="102" t="s">
        <v>47</v>
      </c>
      <c r="O116" s="102" t="s">
        <v>144</v>
      </c>
      <c r="P116" s="102" t="s">
        <v>145</v>
      </c>
      <c r="Q116" s="102" t="s">
        <v>146</v>
      </c>
      <c r="R116" s="102" t="s">
        <v>147</v>
      </c>
      <c r="S116" s="102" t="s">
        <v>148</v>
      </c>
      <c r="T116" s="103" t="s">
        <v>149</v>
      </c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</row>
    <row r="117" s="2" customFormat="1" ht="22.8" customHeight="1">
      <c r="A117" s="39"/>
      <c r="B117" s="40"/>
      <c r="C117" s="108" t="s">
        <v>150</v>
      </c>
      <c r="D117" s="41"/>
      <c r="E117" s="41"/>
      <c r="F117" s="41"/>
      <c r="G117" s="41"/>
      <c r="H117" s="41"/>
      <c r="I117" s="41"/>
      <c r="J117" s="206">
        <f>BK117</f>
        <v>0</v>
      </c>
      <c r="K117" s="41"/>
      <c r="L117" s="45"/>
      <c r="M117" s="104"/>
      <c r="N117" s="207"/>
      <c r="O117" s="105"/>
      <c r="P117" s="208">
        <f>P118</f>
        <v>0</v>
      </c>
      <c r="Q117" s="105"/>
      <c r="R117" s="208">
        <f>R118</f>
        <v>0</v>
      </c>
      <c r="S117" s="105"/>
      <c r="T117" s="209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82</v>
      </c>
      <c r="AU117" s="18" t="s">
        <v>123</v>
      </c>
      <c r="BK117" s="210">
        <f>BK118</f>
        <v>0</v>
      </c>
    </row>
    <row r="118" s="12" customFormat="1" ht="25.92" customHeight="1">
      <c r="A118" s="12"/>
      <c r="B118" s="211"/>
      <c r="C118" s="212"/>
      <c r="D118" s="213" t="s">
        <v>82</v>
      </c>
      <c r="E118" s="214" t="s">
        <v>105</v>
      </c>
      <c r="F118" s="214" t="s">
        <v>897</v>
      </c>
      <c r="G118" s="212"/>
      <c r="H118" s="212"/>
      <c r="I118" s="215"/>
      <c r="J118" s="216">
        <f>BK118</f>
        <v>0</v>
      </c>
      <c r="K118" s="212"/>
      <c r="L118" s="217"/>
      <c r="M118" s="218"/>
      <c r="N118" s="219"/>
      <c r="O118" s="219"/>
      <c r="P118" s="220">
        <f>SUM(P119:P128)</f>
        <v>0</v>
      </c>
      <c r="Q118" s="219"/>
      <c r="R118" s="220">
        <f>SUM(R119:R128)</f>
        <v>0</v>
      </c>
      <c r="S118" s="219"/>
      <c r="T118" s="221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2" t="s">
        <v>185</v>
      </c>
      <c r="AT118" s="223" t="s">
        <v>82</v>
      </c>
      <c r="AU118" s="223" t="s">
        <v>83</v>
      </c>
      <c r="AY118" s="222" t="s">
        <v>153</v>
      </c>
      <c r="BK118" s="224">
        <f>SUM(BK119:BK128)</f>
        <v>0</v>
      </c>
    </row>
    <row r="119" s="2" customFormat="1" ht="16.5" customHeight="1">
      <c r="A119" s="39"/>
      <c r="B119" s="40"/>
      <c r="C119" s="227" t="s">
        <v>90</v>
      </c>
      <c r="D119" s="227" t="s">
        <v>156</v>
      </c>
      <c r="E119" s="228" t="s">
        <v>898</v>
      </c>
      <c r="F119" s="229" t="s">
        <v>899</v>
      </c>
      <c r="G119" s="230" t="s">
        <v>369</v>
      </c>
      <c r="H119" s="231">
        <v>1</v>
      </c>
      <c r="I119" s="232"/>
      <c r="J119" s="233">
        <f>ROUND(I119*H119,2)</f>
        <v>0</v>
      </c>
      <c r="K119" s="229" t="s">
        <v>1</v>
      </c>
      <c r="L119" s="45"/>
      <c r="M119" s="234" t="s">
        <v>1</v>
      </c>
      <c r="N119" s="235" t="s">
        <v>48</v>
      </c>
      <c r="O119" s="92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161</v>
      </c>
      <c r="AT119" s="238" t="s">
        <v>156</v>
      </c>
      <c r="AU119" s="238" t="s">
        <v>90</v>
      </c>
      <c r="AY119" s="18" t="s">
        <v>153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90</v>
      </c>
      <c r="BK119" s="239">
        <f>ROUND(I119*H119,2)</f>
        <v>0</v>
      </c>
      <c r="BL119" s="18" t="s">
        <v>161</v>
      </c>
      <c r="BM119" s="238" t="s">
        <v>900</v>
      </c>
    </row>
    <row r="120" s="2" customFormat="1">
      <c r="A120" s="39"/>
      <c r="B120" s="40"/>
      <c r="C120" s="41"/>
      <c r="D120" s="242" t="s">
        <v>901</v>
      </c>
      <c r="E120" s="41"/>
      <c r="F120" s="300" t="s">
        <v>902</v>
      </c>
      <c r="G120" s="41"/>
      <c r="H120" s="41"/>
      <c r="I120" s="301"/>
      <c r="J120" s="41"/>
      <c r="K120" s="41"/>
      <c r="L120" s="45"/>
      <c r="M120" s="302"/>
      <c r="N120" s="303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901</v>
      </c>
      <c r="AU120" s="18" t="s">
        <v>90</v>
      </c>
    </row>
    <row r="121" s="2" customFormat="1" ht="16.5" customHeight="1">
      <c r="A121" s="39"/>
      <c r="B121" s="40"/>
      <c r="C121" s="227" t="s">
        <v>92</v>
      </c>
      <c r="D121" s="227" t="s">
        <v>156</v>
      </c>
      <c r="E121" s="228" t="s">
        <v>903</v>
      </c>
      <c r="F121" s="229" t="s">
        <v>904</v>
      </c>
      <c r="G121" s="230" t="s">
        <v>369</v>
      </c>
      <c r="H121" s="231">
        <v>1</v>
      </c>
      <c r="I121" s="232"/>
      <c r="J121" s="233">
        <f>ROUND(I121*H121,2)</f>
        <v>0</v>
      </c>
      <c r="K121" s="229" t="s">
        <v>1</v>
      </c>
      <c r="L121" s="45"/>
      <c r="M121" s="234" t="s">
        <v>1</v>
      </c>
      <c r="N121" s="235" t="s">
        <v>48</v>
      </c>
      <c r="O121" s="92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161</v>
      </c>
      <c r="AT121" s="238" t="s">
        <v>156</v>
      </c>
      <c r="AU121" s="238" t="s">
        <v>90</v>
      </c>
      <c r="AY121" s="18" t="s">
        <v>153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90</v>
      </c>
      <c r="BK121" s="239">
        <f>ROUND(I121*H121,2)</f>
        <v>0</v>
      </c>
      <c r="BL121" s="18" t="s">
        <v>161</v>
      </c>
      <c r="BM121" s="238" t="s">
        <v>905</v>
      </c>
    </row>
    <row r="122" s="2" customFormat="1">
      <c r="A122" s="39"/>
      <c r="B122" s="40"/>
      <c r="C122" s="41"/>
      <c r="D122" s="242" t="s">
        <v>901</v>
      </c>
      <c r="E122" s="41"/>
      <c r="F122" s="300" t="s">
        <v>906</v>
      </c>
      <c r="G122" s="41"/>
      <c r="H122" s="41"/>
      <c r="I122" s="301"/>
      <c r="J122" s="41"/>
      <c r="K122" s="41"/>
      <c r="L122" s="45"/>
      <c r="M122" s="302"/>
      <c r="N122" s="303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901</v>
      </c>
      <c r="AU122" s="18" t="s">
        <v>90</v>
      </c>
    </row>
    <row r="123" s="2" customFormat="1" ht="16.5" customHeight="1">
      <c r="A123" s="39"/>
      <c r="B123" s="40"/>
      <c r="C123" s="227" t="s">
        <v>172</v>
      </c>
      <c r="D123" s="227" t="s">
        <v>156</v>
      </c>
      <c r="E123" s="228" t="s">
        <v>907</v>
      </c>
      <c r="F123" s="229" t="s">
        <v>908</v>
      </c>
      <c r="G123" s="230" t="s">
        <v>369</v>
      </c>
      <c r="H123" s="231">
        <v>1</v>
      </c>
      <c r="I123" s="232"/>
      <c r="J123" s="233">
        <f>ROUND(I123*H123,2)</f>
        <v>0</v>
      </c>
      <c r="K123" s="229" t="s">
        <v>1</v>
      </c>
      <c r="L123" s="45"/>
      <c r="M123" s="234" t="s">
        <v>1</v>
      </c>
      <c r="N123" s="235" t="s">
        <v>48</v>
      </c>
      <c r="O123" s="92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161</v>
      </c>
      <c r="AT123" s="238" t="s">
        <v>156</v>
      </c>
      <c r="AU123" s="238" t="s">
        <v>90</v>
      </c>
      <c r="AY123" s="18" t="s">
        <v>153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90</v>
      </c>
      <c r="BK123" s="239">
        <f>ROUND(I123*H123,2)</f>
        <v>0</v>
      </c>
      <c r="BL123" s="18" t="s">
        <v>161</v>
      </c>
      <c r="BM123" s="238" t="s">
        <v>909</v>
      </c>
    </row>
    <row r="124" s="2" customFormat="1">
      <c r="A124" s="39"/>
      <c r="B124" s="40"/>
      <c r="C124" s="41"/>
      <c r="D124" s="242" t="s">
        <v>901</v>
      </c>
      <c r="E124" s="41"/>
      <c r="F124" s="300" t="s">
        <v>910</v>
      </c>
      <c r="G124" s="41"/>
      <c r="H124" s="41"/>
      <c r="I124" s="301"/>
      <c r="J124" s="41"/>
      <c r="K124" s="41"/>
      <c r="L124" s="45"/>
      <c r="M124" s="302"/>
      <c r="N124" s="303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901</v>
      </c>
      <c r="AU124" s="18" t="s">
        <v>90</v>
      </c>
    </row>
    <row r="125" s="2" customFormat="1" ht="16.5" customHeight="1">
      <c r="A125" s="39"/>
      <c r="B125" s="40"/>
      <c r="C125" s="227" t="s">
        <v>161</v>
      </c>
      <c r="D125" s="227" t="s">
        <v>156</v>
      </c>
      <c r="E125" s="228" t="s">
        <v>911</v>
      </c>
      <c r="F125" s="229" t="s">
        <v>912</v>
      </c>
      <c r="G125" s="230" t="s">
        <v>369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48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161</v>
      </c>
      <c r="AT125" s="238" t="s">
        <v>156</v>
      </c>
      <c r="AU125" s="238" t="s">
        <v>90</v>
      </c>
      <c r="AY125" s="18" t="s">
        <v>153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90</v>
      </c>
      <c r="BK125" s="239">
        <f>ROUND(I125*H125,2)</f>
        <v>0</v>
      </c>
      <c r="BL125" s="18" t="s">
        <v>161</v>
      </c>
      <c r="BM125" s="238" t="s">
        <v>913</v>
      </c>
    </row>
    <row r="126" s="2" customFormat="1">
      <c r="A126" s="39"/>
      <c r="B126" s="40"/>
      <c r="C126" s="41"/>
      <c r="D126" s="242" t="s">
        <v>901</v>
      </c>
      <c r="E126" s="41"/>
      <c r="F126" s="300" t="s">
        <v>914</v>
      </c>
      <c r="G126" s="41"/>
      <c r="H126" s="41"/>
      <c r="I126" s="301"/>
      <c r="J126" s="41"/>
      <c r="K126" s="41"/>
      <c r="L126" s="45"/>
      <c r="M126" s="302"/>
      <c r="N126" s="303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901</v>
      </c>
      <c r="AU126" s="18" t="s">
        <v>90</v>
      </c>
    </row>
    <row r="127" s="2" customFormat="1" ht="16.5" customHeight="1">
      <c r="A127" s="39"/>
      <c r="B127" s="40"/>
      <c r="C127" s="227" t="s">
        <v>185</v>
      </c>
      <c r="D127" s="227" t="s">
        <v>156</v>
      </c>
      <c r="E127" s="228" t="s">
        <v>915</v>
      </c>
      <c r="F127" s="229" t="s">
        <v>916</v>
      </c>
      <c r="G127" s="230" t="s">
        <v>369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48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161</v>
      </c>
      <c r="AT127" s="238" t="s">
        <v>156</v>
      </c>
      <c r="AU127" s="238" t="s">
        <v>90</v>
      </c>
      <c r="AY127" s="18" t="s">
        <v>153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90</v>
      </c>
      <c r="BK127" s="239">
        <f>ROUND(I127*H127,2)</f>
        <v>0</v>
      </c>
      <c r="BL127" s="18" t="s">
        <v>161</v>
      </c>
      <c r="BM127" s="238" t="s">
        <v>917</v>
      </c>
    </row>
    <row r="128" s="2" customFormat="1">
      <c r="A128" s="39"/>
      <c r="B128" s="40"/>
      <c r="C128" s="41"/>
      <c r="D128" s="242" t="s">
        <v>901</v>
      </c>
      <c r="E128" s="41"/>
      <c r="F128" s="300" t="s">
        <v>918</v>
      </c>
      <c r="G128" s="41"/>
      <c r="H128" s="41"/>
      <c r="I128" s="301"/>
      <c r="J128" s="41"/>
      <c r="K128" s="41"/>
      <c r="L128" s="45"/>
      <c r="M128" s="304"/>
      <c r="N128" s="305"/>
      <c r="O128" s="275"/>
      <c r="P128" s="275"/>
      <c r="Q128" s="275"/>
      <c r="R128" s="275"/>
      <c r="S128" s="275"/>
      <c r="T128" s="30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901</v>
      </c>
      <c r="AU128" s="18" t="s">
        <v>90</v>
      </c>
    </row>
    <row r="129" s="2" customFormat="1" ht="6.96" customHeight="1">
      <c r="A129" s="39"/>
      <c r="B129" s="67"/>
      <c r="C129" s="68"/>
      <c r="D129" s="68"/>
      <c r="E129" s="68"/>
      <c r="F129" s="68"/>
      <c r="G129" s="68"/>
      <c r="H129" s="68"/>
      <c r="I129" s="68"/>
      <c r="J129" s="68"/>
      <c r="K129" s="68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0hxm9dFbnfxMNlt9pla+Sz1zCI0BGMPTrFZJtHLaiYetdAfy2tanesE+cB7nDjxs/iVGEOUY026FoV1Gd4rOkw==" hashValue="Y7eGJVUFTMaZBvkwrjtAX9zka9eqQBZ8WtKyDJnZdBH+XCVFnirr/ZPxBuV9qcX9WbAiZnS8933mB4ChBS2xaA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</row>
    <row r="4" s="1" customFormat="1" ht="24.96" customHeight="1">
      <c r="B4" s="21"/>
      <c r="D4" s="149" t="s">
        <v>114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</row>
    <row r="8" s="1" customFormat="1" ht="12" customHeight="1">
      <c r="B8" s="21"/>
      <c r="D8" s="151" t="s">
        <v>115</v>
      </c>
      <c r="L8" s="21"/>
    </row>
    <row r="9" s="2" customFormat="1" ht="16.5" customHeight="1">
      <c r="A9" s="39"/>
      <c r="B9" s="45"/>
      <c r="C9" s="39"/>
      <c r="D9" s="39"/>
      <c r="E9" s="152" t="s">
        <v>919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920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38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39</v>
      </c>
      <c r="F26" s="39"/>
      <c r="G26" s="39"/>
      <c r="H26" s="39"/>
      <c r="I26" s="151" t="s">
        <v>28</v>
      </c>
      <c r="J26" s="142" t="s">
        <v>40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41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43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45</v>
      </c>
      <c r="G34" s="39"/>
      <c r="H34" s="39"/>
      <c r="I34" s="162" t="s">
        <v>44</v>
      </c>
      <c r="J34" s="162" t="s">
        <v>46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47</v>
      </c>
      <c r="E35" s="151" t="s">
        <v>48</v>
      </c>
      <c r="F35" s="164">
        <f>ROUND((SUM(BE125:BE158)),  2)</f>
        <v>0</v>
      </c>
      <c r="G35" s="39"/>
      <c r="H35" s="39"/>
      <c r="I35" s="165">
        <v>0.20999999999999999</v>
      </c>
      <c r="J35" s="164">
        <f>ROUND(((SUM(BE125:BE158))*I35),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49</v>
      </c>
      <c r="F36" s="164">
        <f>ROUND((SUM(BF125:BF158)),  2)</f>
        <v>0</v>
      </c>
      <c r="G36" s="39"/>
      <c r="H36" s="39"/>
      <c r="I36" s="165">
        <v>0.12</v>
      </c>
      <c r="J36" s="164">
        <f>ROUND(((SUM(BF125:BF158))*I36),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50</v>
      </c>
      <c r="F37" s="164">
        <f>ROUND((SUM(BG125:BG158)),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51</v>
      </c>
      <c r="F38" s="164">
        <f>ROUND((SUM(BH125:BH158)),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52</v>
      </c>
      <c r="F39" s="164">
        <f>ROUND((SUM(BI125:BI158)),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53</v>
      </c>
      <c r="E41" s="168"/>
      <c r="F41" s="168"/>
      <c r="G41" s="169" t="s">
        <v>54</v>
      </c>
      <c r="H41" s="170" t="s">
        <v>55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919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05.1 - Bourané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Židenice</v>
      </c>
      <c r="G91" s="41"/>
      <c r="H91" s="41"/>
      <c r="I91" s="33" t="s">
        <v>22</v>
      </c>
      <c r="J91" s="80" t="str">
        <f>IF(J14="","",J14)</f>
        <v>17. 7. 2024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32</v>
      </c>
      <c r="J93" s="37" t="str">
        <f>E23</f>
        <v>Pro budovy,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120</v>
      </c>
      <c r="D96" s="186"/>
      <c r="E96" s="186"/>
      <c r="F96" s="186"/>
      <c r="G96" s="186"/>
      <c r="H96" s="186"/>
      <c r="I96" s="186"/>
      <c r="J96" s="187" t="s">
        <v>121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122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123</v>
      </c>
    </row>
    <row r="99" s="9" customFormat="1" ht="24.96" customHeight="1">
      <c r="A99" s="9"/>
      <c r="B99" s="189"/>
      <c r="C99" s="190"/>
      <c r="D99" s="191" t="s">
        <v>124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125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J143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127</v>
      </c>
      <c r="E102" s="192"/>
      <c r="F102" s="192"/>
      <c r="G102" s="192"/>
      <c r="H102" s="192"/>
      <c r="I102" s="192"/>
      <c r="J102" s="193">
        <f>J152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921</v>
      </c>
      <c r="E103" s="197"/>
      <c r="F103" s="197"/>
      <c r="G103" s="197"/>
      <c r="H103" s="197"/>
      <c r="I103" s="197"/>
      <c r="J103" s="198">
        <f>J153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Škola Elpis Brno - cvičný byt pro vzdělávání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115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919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05.1 - Bourané konstrukce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Židenice</v>
      </c>
      <c r="G119" s="41"/>
      <c r="H119" s="41"/>
      <c r="I119" s="33" t="s">
        <v>22</v>
      </c>
      <c r="J119" s="80" t="str">
        <f>IF(J14="","",J14)</f>
        <v>17. 7. 2024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MŠ speciální, ZŠ speciální a PŠ Elpis Brno, p.o.</v>
      </c>
      <c r="G121" s="41"/>
      <c r="H121" s="41"/>
      <c r="I121" s="33" t="s">
        <v>32</v>
      </c>
      <c r="J121" s="37" t="str">
        <f>E23</f>
        <v>Pro budovy,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37</v>
      </c>
      <c r="J122" s="37" t="str">
        <f>E26</f>
        <v>STAGA stavební agentura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139</v>
      </c>
      <c r="D124" s="203" t="s">
        <v>68</v>
      </c>
      <c r="E124" s="203" t="s">
        <v>64</v>
      </c>
      <c r="F124" s="203" t="s">
        <v>65</v>
      </c>
      <c r="G124" s="203" t="s">
        <v>140</v>
      </c>
      <c r="H124" s="203" t="s">
        <v>141</v>
      </c>
      <c r="I124" s="203" t="s">
        <v>142</v>
      </c>
      <c r="J124" s="203" t="s">
        <v>121</v>
      </c>
      <c r="K124" s="204" t="s">
        <v>143</v>
      </c>
      <c r="L124" s="205"/>
      <c r="M124" s="101" t="s">
        <v>1</v>
      </c>
      <c r="N124" s="102" t="s">
        <v>47</v>
      </c>
      <c r="O124" s="102" t="s">
        <v>144</v>
      </c>
      <c r="P124" s="102" t="s">
        <v>145</v>
      </c>
      <c r="Q124" s="102" t="s">
        <v>146</v>
      </c>
      <c r="R124" s="102" t="s">
        <v>147</v>
      </c>
      <c r="S124" s="102" t="s">
        <v>148</v>
      </c>
      <c r="T124" s="103" t="s">
        <v>149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150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P126+P152</f>
        <v>0</v>
      </c>
      <c r="Q125" s="105"/>
      <c r="R125" s="208">
        <f>R126+R152</f>
        <v>0</v>
      </c>
      <c r="S125" s="105"/>
      <c r="T125" s="209">
        <f>T126+T152</f>
        <v>0.75951999999999997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82</v>
      </c>
      <c r="AU125" s="18" t="s">
        <v>123</v>
      </c>
      <c r="BK125" s="210">
        <f>BK126+BK152</f>
        <v>0</v>
      </c>
    </row>
    <row r="126" s="12" customFormat="1" ht="25.92" customHeight="1">
      <c r="A126" s="12"/>
      <c r="B126" s="211"/>
      <c r="C126" s="212"/>
      <c r="D126" s="213" t="s">
        <v>82</v>
      </c>
      <c r="E126" s="214" t="s">
        <v>151</v>
      </c>
      <c r="F126" s="214" t="s">
        <v>152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P127+P143</f>
        <v>0</v>
      </c>
      <c r="Q126" s="219"/>
      <c r="R126" s="220">
        <f>R127+R143</f>
        <v>0</v>
      </c>
      <c r="S126" s="219"/>
      <c r="T126" s="221">
        <f>T127+T143</f>
        <v>0.75600000000000001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90</v>
      </c>
      <c r="AT126" s="223" t="s">
        <v>82</v>
      </c>
      <c r="AU126" s="223" t="s">
        <v>83</v>
      </c>
      <c r="AY126" s="222" t="s">
        <v>153</v>
      </c>
      <c r="BK126" s="224">
        <f>BK127+BK143</f>
        <v>0</v>
      </c>
    </row>
    <row r="127" s="12" customFormat="1" ht="22.8" customHeight="1">
      <c r="A127" s="12"/>
      <c r="B127" s="211"/>
      <c r="C127" s="212"/>
      <c r="D127" s="213" t="s">
        <v>82</v>
      </c>
      <c r="E127" s="225" t="s">
        <v>154</v>
      </c>
      <c r="F127" s="225" t="s">
        <v>155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SUM(P128:P142)</f>
        <v>0</v>
      </c>
      <c r="Q127" s="219"/>
      <c r="R127" s="220">
        <f>SUM(R128:R142)</f>
        <v>0</v>
      </c>
      <c r="S127" s="219"/>
      <c r="T127" s="221">
        <f>SUM(T128:T142)</f>
        <v>0.75600000000000001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90</v>
      </c>
      <c r="AT127" s="223" t="s">
        <v>82</v>
      </c>
      <c r="AU127" s="223" t="s">
        <v>90</v>
      </c>
      <c r="AY127" s="222" t="s">
        <v>153</v>
      </c>
      <c r="BK127" s="224">
        <f>SUM(BK128:BK142)</f>
        <v>0</v>
      </c>
    </row>
    <row r="128" s="2" customFormat="1" ht="37.8" customHeight="1">
      <c r="A128" s="39"/>
      <c r="B128" s="40"/>
      <c r="C128" s="227" t="s">
        <v>90</v>
      </c>
      <c r="D128" s="227" t="s">
        <v>156</v>
      </c>
      <c r="E128" s="228" t="s">
        <v>922</v>
      </c>
      <c r="F128" s="229" t="s">
        <v>923</v>
      </c>
      <c r="G128" s="230" t="s">
        <v>175</v>
      </c>
      <c r="H128" s="231">
        <v>0.096000000000000002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48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2.2000000000000002</v>
      </c>
      <c r="T128" s="237">
        <f>S128*H128</f>
        <v>0.21120000000000003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161</v>
      </c>
      <c r="AT128" s="238" t="s">
        <v>156</v>
      </c>
      <c r="AU128" s="238" t="s">
        <v>92</v>
      </c>
      <c r="AY128" s="18" t="s">
        <v>153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90</v>
      </c>
      <c r="BK128" s="239">
        <f>ROUND(I128*H128,2)</f>
        <v>0</v>
      </c>
      <c r="BL128" s="18" t="s">
        <v>161</v>
      </c>
      <c r="BM128" s="238" t="s">
        <v>924</v>
      </c>
    </row>
    <row r="129" s="13" customFormat="1">
      <c r="A129" s="13"/>
      <c r="B129" s="240"/>
      <c r="C129" s="241"/>
      <c r="D129" s="242" t="s">
        <v>163</v>
      </c>
      <c r="E129" s="243" t="s">
        <v>1</v>
      </c>
      <c r="F129" s="244" t="s">
        <v>925</v>
      </c>
      <c r="G129" s="241"/>
      <c r="H129" s="243" t="s">
        <v>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163</v>
      </c>
      <c r="AU129" s="250" t="s">
        <v>92</v>
      </c>
      <c r="AV129" s="13" t="s">
        <v>90</v>
      </c>
      <c r="AW129" s="13" t="s">
        <v>36</v>
      </c>
      <c r="AX129" s="13" t="s">
        <v>83</v>
      </c>
      <c r="AY129" s="250" t="s">
        <v>153</v>
      </c>
    </row>
    <row r="130" s="13" customFormat="1">
      <c r="A130" s="13"/>
      <c r="B130" s="240"/>
      <c r="C130" s="241"/>
      <c r="D130" s="242" t="s">
        <v>163</v>
      </c>
      <c r="E130" s="243" t="s">
        <v>1</v>
      </c>
      <c r="F130" s="244" t="s">
        <v>926</v>
      </c>
      <c r="G130" s="241"/>
      <c r="H130" s="243" t="s">
        <v>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163</v>
      </c>
      <c r="AU130" s="250" t="s">
        <v>92</v>
      </c>
      <c r="AV130" s="13" t="s">
        <v>90</v>
      </c>
      <c r="AW130" s="13" t="s">
        <v>36</v>
      </c>
      <c r="AX130" s="13" t="s">
        <v>83</v>
      </c>
      <c r="AY130" s="250" t="s">
        <v>153</v>
      </c>
    </row>
    <row r="131" s="14" customFormat="1">
      <c r="A131" s="14"/>
      <c r="B131" s="251"/>
      <c r="C131" s="252"/>
      <c r="D131" s="242" t="s">
        <v>163</v>
      </c>
      <c r="E131" s="253" t="s">
        <v>1</v>
      </c>
      <c r="F131" s="254" t="s">
        <v>927</v>
      </c>
      <c r="G131" s="252"/>
      <c r="H131" s="255">
        <v>0.096000000000000002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163</v>
      </c>
      <c r="AU131" s="261" t="s">
        <v>92</v>
      </c>
      <c r="AV131" s="14" t="s">
        <v>92</v>
      </c>
      <c r="AW131" s="14" t="s">
        <v>36</v>
      </c>
      <c r="AX131" s="14" t="s">
        <v>83</v>
      </c>
      <c r="AY131" s="261" t="s">
        <v>153</v>
      </c>
    </row>
    <row r="132" s="15" customFormat="1">
      <c r="A132" s="15"/>
      <c r="B132" s="262"/>
      <c r="C132" s="263"/>
      <c r="D132" s="242" t="s">
        <v>163</v>
      </c>
      <c r="E132" s="264" t="s">
        <v>1</v>
      </c>
      <c r="F132" s="265" t="s">
        <v>167</v>
      </c>
      <c r="G132" s="263"/>
      <c r="H132" s="266">
        <v>0.096000000000000002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2" t="s">
        <v>163</v>
      </c>
      <c r="AU132" s="272" t="s">
        <v>92</v>
      </c>
      <c r="AV132" s="15" t="s">
        <v>161</v>
      </c>
      <c r="AW132" s="15" t="s">
        <v>36</v>
      </c>
      <c r="AX132" s="15" t="s">
        <v>90</v>
      </c>
      <c r="AY132" s="272" t="s">
        <v>153</v>
      </c>
    </row>
    <row r="133" s="2" customFormat="1" ht="24.15" customHeight="1">
      <c r="A133" s="39"/>
      <c r="B133" s="40"/>
      <c r="C133" s="227" t="s">
        <v>92</v>
      </c>
      <c r="D133" s="227" t="s">
        <v>156</v>
      </c>
      <c r="E133" s="228" t="s">
        <v>928</v>
      </c>
      <c r="F133" s="229" t="s">
        <v>929</v>
      </c>
      <c r="G133" s="230" t="s">
        <v>299</v>
      </c>
      <c r="H133" s="231">
        <v>9.0800000000000001</v>
      </c>
      <c r="I133" s="232"/>
      <c r="J133" s="233">
        <f>ROUND(I133*H133,2)</f>
        <v>0</v>
      </c>
      <c r="K133" s="229" t="s">
        <v>160</v>
      </c>
      <c r="L133" s="45"/>
      <c r="M133" s="234" t="s">
        <v>1</v>
      </c>
      <c r="N133" s="235" t="s">
        <v>48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161</v>
      </c>
      <c r="AT133" s="238" t="s">
        <v>156</v>
      </c>
      <c r="AU133" s="238" t="s">
        <v>92</v>
      </c>
      <c r="AY133" s="18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90</v>
      </c>
      <c r="BK133" s="239">
        <f>ROUND(I133*H133,2)</f>
        <v>0</v>
      </c>
      <c r="BL133" s="18" t="s">
        <v>161</v>
      </c>
      <c r="BM133" s="238" t="s">
        <v>930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931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92</v>
      </c>
      <c r="AV134" s="13" t="s">
        <v>90</v>
      </c>
      <c r="AW134" s="13" t="s">
        <v>36</v>
      </c>
      <c r="AX134" s="13" t="s">
        <v>83</v>
      </c>
      <c r="AY134" s="250" t="s">
        <v>153</v>
      </c>
    </row>
    <row r="135" s="13" customFormat="1">
      <c r="A135" s="13"/>
      <c r="B135" s="240"/>
      <c r="C135" s="241"/>
      <c r="D135" s="242" t="s">
        <v>163</v>
      </c>
      <c r="E135" s="243" t="s">
        <v>1</v>
      </c>
      <c r="F135" s="244" t="s">
        <v>165</v>
      </c>
      <c r="G135" s="241"/>
      <c r="H135" s="243" t="s">
        <v>1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163</v>
      </c>
      <c r="AU135" s="250" t="s">
        <v>92</v>
      </c>
      <c r="AV135" s="13" t="s">
        <v>90</v>
      </c>
      <c r="AW135" s="13" t="s">
        <v>36</v>
      </c>
      <c r="AX135" s="13" t="s">
        <v>83</v>
      </c>
      <c r="AY135" s="250" t="s">
        <v>153</v>
      </c>
    </row>
    <row r="136" s="14" customFormat="1">
      <c r="A136" s="14"/>
      <c r="B136" s="251"/>
      <c r="C136" s="252"/>
      <c r="D136" s="242" t="s">
        <v>163</v>
      </c>
      <c r="E136" s="253" t="s">
        <v>1</v>
      </c>
      <c r="F136" s="254" t="s">
        <v>932</v>
      </c>
      <c r="G136" s="252"/>
      <c r="H136" s="255">
        <v>9.0800000000000001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163</v>
      </c>
      <c r="AU136" s="261" t="s">
        <v>92</v>
      </c>
      <c r="AV136" s="14" t="s">
        <v>92</v>
      </c>
      <c r="AW136" s="14" t="s">
        <v>36</v>
      </c>
      <c r="AX136" s="14" t="s">
        <v>83</v>
      </c>
      <c r="AY136" s="261" t="s">
        <v>153</v>
      </c>
    </row>
    <row r="137" s="15" customFormat="1">
      <c r="A137" s="15"/>
      <c r="B137" s="262"/>
      <c r="C137" s="263"/>
      <c r="D137" s="242" t="s">
        <v>163</v>
      </c>
      <c r="E137" s="264" t="s">
        <v>1</v>
      </c>
      <c r="F137" s="265" t="s">
        <v>167</v>
      </c>
      <c r="G137" s="263"/>
      <c r="H137" s="266">
        <v>9.0800000000000001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2" t="s">
        <v>163</v>
      </c>
      <c r="AU137" s="272" t="s">
        <v>92</v>
      </c>
      <c r="AV137" s="15" t="s">
        <v>161</v>
      </c>
      <c r="AW137" s="15" t="s">
        <v>36</v>
      </c>
      <c r="AX137" s="15" t="s">
        <v>90</v>
      </c>
      <c r="AY137" s="272" t="s">
        <v>153</v>
      </c>
    </row>
    <row r="138" s="2" customFormat="1" ht="16.5" customHeight="1">
      <c r="A138" s="39"/>
      <c r="B138" s="40"/>
      <c r="C138" s="227" t="s">
        <v>172</v>
      </c>
      <c r="D138" s="227" t="s">
        <v>156</v>
      </c>
      <c r="E138" s="228" t="s">
        <v>933</v>
      </c>
      <c r="F138" s="229" t="s">
        <v>934</v>
      </c>
      <c r="G138" s="230" t="s">
        <v>175</v>
      </c>
      <c r="H138" s="231">
        <v>0.22700000000000001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48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2.3999999999999999</v>
      </c>
      <c r="T138" s="237">
        <f>S138*H138</f>
        <v>0.54479999999999995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161</v>
      </c>
      <c r="AT138" s="238" t="s">
        <v>156</v>
      </c>
      <c r="AU138" s="238" t="s">
        <v>92</v>
      </c>
      <c r="AY138" s="18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90</v>
      </c>
      <c r="BK138" s="239">
        <f>ROUND(I138*H138,2)</f>
        <v>0</v>
      </c>
      <c r="BL138" s="18" t="s">
        <v>161</v>
      </c>
      <c r="BM138" s="238" t="s">
        <v>935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936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92</v>
      </c>
      <c r="AV139" s="13" t="s">
        <v>90</v>
      </c>
      <c r="AW139" s="13" t="s">
        <v>36</v>
      </c>
      <c r="AX139" s="13" t="s">
        <v>83</v>
      </c>
      <c r="AY139" s="250" t="s">
        <v>153</v>
      </c>
    </row>
    <row r="140" s="13" customFormat="1">
      <c r="A140" s="13"/>
      <c r="B140" s="240"/>
      <c r="C140" s="241"/>
      <c r="D140" s="242" t="s">
        <v>163</v>
      </c>
      <c r="E140" s="243" t="s">
        <v>1</v>
      </c>
      <c r="F140" s="244" t="s">
        <v>165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163</v>
      </c>
      <c r="AU140" s="250" t="s">
        <v>92</v>
      </c>
      <c r="AV140" s="13" t="s">
        <v>90</v>
      </c>
      <c r="AW140" s="13" t="s">
        <v>36</v>
      </c>
      <c r="AX140" s="13" t="s">
        <v>83</v>
      </c>
      <c r="AY140" s="250" t="s">
        <v>153</v>
      </c>
    </row>
    <row r="141" s="14" customFormat="1">
      <c r="A141" s="14"/>
      <c r="B141" s="251"/>
      <c r="C141" s="252"/>
      <c r="D141" s="242" t="s">
        <v>163</v>
      </c>
      <c r="E141" s="253" t="s">
        <v>1</v>
      </c>
      <c r="F141" s="254" t="s">
        <v>937</v>
      </c>
      <c r="G141" s="252"/>
      <c r="H141" s="255">
        <v>0.22700000000000001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163</v>
      </c>
      <c r="AU141" s="261" t="s">
        <v>92</v>
      </c>
      <c r="AV141" s="14" t="s">
        <v>92</v>
      </c>
      <c r="AW141" s="14" t="s">
        <v>36</v>
      </c>
      <c r="AX141" s="14" t="s">
        <v>83</v>
      </c>
      <c r="AY141" s="261" t="s">
        <v>153</v>
      </c>
    </row>
    <row r="142" s="15" customFormat="1">
      <c r="A142" s="15"/>
      <c r="B142" s="262"/>
      <c r="C142" s="263"/>
      <c r="D142" s="242" t="s">
        <v>163</v>
      </c>
      <c r="E142" s="264" t="s">
        <v>1</v>
      </c>
      <c r="F142" s="265" t="s">
        <v>167</v>
      </c>
      <c r="G142" s="263"/>
      <c r="H142" s="266">
        <v>0.22700000000000001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2" t="s">
        <v>163</v>
      </c>
      <c r="AU142" s="272" t="s">
        <v>92</v>
      </c>
      <c r="AV142" s="15" t="s">
        <v>161</v>
      </c>
      <c r="AW142" s="15" t="s">
        <v>36</v>
      </c>
      <c r="AX142" s="15" t="s">
        <v>90</v>
      </c>
      <c r="AY142" s="272" t="s">
        <v>153</v>
      </c>
    </row>
    <row r="143" s="12" customFormat="1" ht="22.8" customHeight="1">
      <c r="A143" s="12"/>
      <c r="B143" s="211"/>
      <c r="C143" s="212"/>
      <c r="D143" s="213" t="s">
        <v>82</v>
      </c>
      <c r="E143" s="225" t="s">
        <v>226</v>
      </c>
      <c r="F143" s="225" t="s">
        <v>227</v>
      </c>
      <c r="G143" s="212"/>
      <c r="H143" s="212"/>
      <c r="I143" s="215"/>
      <c r="J143" s="226">
        <f>BK143</f>
        <v>0</v>
      </c>
      <c r="K143" s="212"/>
      <c r="L143" s="217"/>
      <c r="M143" s="218"/>
      <c r="N143" s="219"/>
      <c r="O143" s="219"/>
      <c r="P143" s="220">
        <f>SUM(P144:P151)</f>
        <v>0</v>
      </c>
      <c r="Q143" s="219"/>
      <c r="R143" s="220">
        <f>SUM(R144:R151)</f>
        <v>0</v>
      </c>
      <c r="S143" s="219"/>
      <c r="T143" s="221">
        <f>SUM(T144:T151)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2" t="s">
        <v>90</v>
      </c>
      <c r="AT143" s="223" t="s">
        <v>82</v>
      </c>
      <c r="AU143" s="223" t="s">
        <v>90</v>
      </c>
      <c r="AY143" s="222" t="s">
        <v>153</v>
      </c>
      <c r="BK143" s="224">
        <f>SUM(BK144:BK151)</f>
        <v>0</v>
      </c>
    </row>
    <row r="144" s="2" customFormat="1" ht="16.5" customHeight="1">
      <c r="A144" s="39"/>
      <c r="B144" s="40"/>
      <c r="C144" s="227" t="s">
        <v>161</v>
      </c>
      <c r="D144" s="227" t="s">
        <v>156</v>
      </c>
      <c r="E144" s="228" t="s">
        <v>228</v>
      </c>
      <c r="F144" s="229" t="s">
        <v>229</v>
      </c>
      <c r="G144" s="230" t="s">
        <v>230</v>
      </c>
      <c r="H144" s="231">
        <v>0.76000000000000001</v>
      </c>
      <c r="I144" s="232"/>
      <c r="J144" s="233">
        <f>ROUND(I144*H144,2)</f>
        <v>0</v>
      </c>
      <c r="K144" s="229" t="s">
        <v>160</v>
      </c>
      <c r="L144" s="45"/>
      <c r="M144" s="234" t="s">
        <v>1</v>
      </c>
      <c r="N144" s="235" t="s">
        <v>48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161</v>
      </c>
      <c r="AT144" s="238" t="s">
        <v>156</v>
      </c>
      <c r="AU144" s="238" t="s">
        <v>92</v>
      </c>
      <c r="AY144" s="18" t="s">
        <v>153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90</v>
      </c>
      <c r="BK144" s="239">
        <f>ROUND(I144*H144,2)</f>
        <v>0</v>
      </c>
      <c r="BL144" s="18" t="s">
        <v>161</v>
      </c>
      <c r="BM144" s="238" t="s">
        <v>938</v>
      </c>
    </row>
    <row r="145" s="2" customFormat="1" ht="16.5" customHeight="1">
      <c r="A145" s="39"/>
      <c r="B145" s="40"/>
      <c r="C145" s="227" t="s">
        <v>185</v>
      </c>
      <c r="D145" s="227" t="s">
        <v>156</v>
      </c>
      <c r="E145" s="228" t="s">
        <v>233</v>
      </c>
      <c r="F145" s="229" t="s">
        <v>234</v>
      </c>
      <c r="G145" s="230" t="s">
        <v>230</v>
      </c>
      <c r="H145" s="231">
        <v>0.76000000000000001</v>
      </c>
      <c r="I145" s="232"/>
      <c r="J145" s="233">
        <f>ROUND(I145*H145,2)</f>
        <v>0</v>
      </c>
      <c r="K145" s="229" t="s">
        <v>160</v>
      </c>
      <c r="L145" s="45"/>
      <c r="M145" s="234" t="s">
        <v>1</v>
      </c>
      <c r="N145" s="235" t="s">
        <v>48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161</v>
      </c>
      <c r="AT145" s="238" t="s">
        <v>156</v>
      </c>
      <c r="AU145" s="238" t="s">
        <v>92</v>
      </c>
      <c r="AY145" s="18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90</v>
      </c>
      <c r="BK145" s="239">
        <f>ROUND(I145*H145,2)</f>
        <v>0</v>
      </c>
      <c r="BL145" s="18" t="s">
        <v>161</v>
      </c>
      <c r="BM145" s="238" t="s">
        <v>939</v>
      </c>
    </row>
    <row r="146" s="2" customFormat="1" ht="33" customHeight="1">
      <c r="A146" s="39"/>
      <c r="B146" s="40"/>
      <c r="C146" s="227" t="s">
        <v>189</v>
      </c>
      <c r="D146" s="227" t="s">
        <v>156</v>
      </c>
      <c r="E146" s="228" t="s">
        <v>237</v>
      </c>
      <c r="F146" s="229" t="s">
        <v>238</v>
      </c>
      <c r="G146" s="230" t="s">
        <v>230</v>
      </c>
      <c r="H146" s="231">
        <v>0.76000000000000001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48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161</v>
      </c>
      <c r="AT146" s="238" t="s">
        <v>156</v>
      </c>
      <c r="AU146" s="238" t="s">
        <v>92</v>
      </c>
      <c r="AY146" s="18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90</v>
      </c>
      <c r="BK146" s="239">
        <f>ROUND(I146*H146,2)</f>
        <v>0</v>
      </c>
      <c r="BL146" s="18" t="s">
        <v>161</v>
      </c>
      <c r="BM146" s="238" t="s">
        <v>940</v>
      </c>
    </row>
    <row r="147" s="2" customFormat="1" ht="33" customHeight="1">
      <c r="A147" s="39"/>
      <c r="B147" s="40"/>
      <c r="C147" s="227" t="s">
        <v>196</v>
      </c>
      <c r="D147" s="227" t="s">
        <v>156</v>
      </c>
      <c r="E147" s="228" t="s">
        <v>241</v>
      </c>
      <c r="F147" s="229" t="s">
        <v>242</v>
      </c>
      <c r="G147" s="230" t="s">
        <v>230</v>
      </c>
      <c r="H147" s="231">
        <v>0.76000000000000001</v>
      </c>
      <c r="I147" s="232"/>
      <c r="J147" s="233">
        <f>ROUND(I147*H147,2)</f>
        <v>0</v>
      </c>
      <c r="K147" s="229" t="s">
        <v>160</v>
      </c>
      <c r="L147" s="45"/>
      <c r="M147" s="234" t="s">
        <v>1</v>
      </c>
      <c r="N147" s="235" t="s">
        <v>48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161</v>
      </c>
      <c r="AT147" s="238" t="s">
        <v>156</v>
      </c>
      <c r="AU147" s="238" t="s">
        <v>92</v>
      </c>
      <c r="AY147" s="18" t="s">
        <v>153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90</v>
      </c>
      <c r="BK147" s="239">
        <f>ROUND(I147*H147,2)</f>
        <v>0</v>
      </c>
      <c r="BL147" s="18" t="s">
        <v>161</v>
      </c>
      <c r="BM147" s="238" t="s">
        <v>941</v>
      </c>
    </row>
    <row r="148" s="2" customFormat="1" ht="24.15" customHeight="1">
      <c r="A148" s="39"/>
      <c r="B148" s="40"/>
      <c r="C148" s="227" t="s">
        <v>202</v>
      </c>
      <c r="D148" s="227" t="s">
        <v>156</v>
      </c>
      <c r="E148" s="228" t="s">
        <v>245</v>
      </c>
      <c r="F148" s="229" t="s">
        <v>246</v>
      </c>
      <c r="G148" s="230" t="s">
        <v>230</v>
      </c>
      <c r="H148" s="231">
        <v>0.76000000000000001</v>
      </c>
      <c r="I148" s="232"/>
      <c r="J148" s="233">
        <f>ROUND(I148*H148,2)</f>
        <v>0</v>
      </c>
      <c r="K148" s="229" t="s">
        <v>160</v>
      </c>
      <c r="L148" s="45"/>
      <c r="M148" s="234" t="s">
        <v>1</v>
      </c>
      <c r="N148" s="235" t="s">
        <v>48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161</v>
      </c>
      <c r="AT148" s="238" t="s">
        <v>156</v>
      </c>
      <c r="AU148" s="238" t="s">
        <v>92</v>
      </c>
      <c r="AY148" s="18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90</v>
      </c>
      <c r="BK148" s="239">
        <f>ROUND(I148*H148,2)</f>
        <v>0</v>
      </c>
      <c r="BL148" s="18" t="s">
        <v>161</v>
      </c>
      <c r="BM148" s="238" t="s">
        <v>942</v>
      </c>
    </row>
    <row r="149" s="2" customFormat="1" ht="24.15" customHeight="1">
      <c r="A149" s="39"/>
      <c r="B149" s="40"/>
      <c r="C149" s="227" t="s">
        <v>154</v>
      </c>
      <c r="D149" s="227" t="s">
        <v>156</v>
      </c>
      <c r="E149" s="228" t="s">
        <v>249</v>
      </c>
      <c r="F149" s="229" t="s">
        <v>250</v>
      </c>
      <c r="G149" s="230" t="s">
        <v>230</v>
      </c>
      <c r="H149" s="231">
        <v>14.44</v>
      </c>
      <c r="I149" s="232"/>
      <c r="J149" s="233">
        <f>ROUND(I149*H149,2)</f>
        <v>0</v>
      </c>
      <c r="K149" s="229" t="s">
        <v>160</v>
      </c>
      <c r="L149" s="45"/>
      <c r="M149" s="234" t="s">
        <v>1</v>
      </c>
      <c r="N149" s="235" t="s">
        <v>48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161</v>
      </c>
      <c r="AT149" s="238" t="s">
        <v>156</v>
      </c>
      <c r="AU149" s="238" t="s">
        <v>92</v>
      </c>
      <c r="AY149" s="18" t="s">
        <v>153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90</v>
      </c>
      <c r="BK149" s="239">
        <f>ROUND(I149*H149,2)</f>
        <v>0</v>
      </c>
      <c r="BL149" s="18" t="s">
        <v>161</v>
      </c>
      <c r="BM149" s="238" t="s">
        <v>943</v>
      </c>
    </row>
    <row r="150" s="14" customFormat="1">
      <c r="A150" s="14"/>
      <c r="B150" s="251"/>
      <c r="C150" s="252"/>
      <c r="D150" s="242" t="s">
        <v>163</v>
      </c>
      <c r="E150" s="252"/>
      <c r="F150" s="254" t="s">
        <v>944</v>
      </c>
      <c r="G150" s="252"/>
      <c r="H150" s="255">
        <v>14.44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163</v>
      </c>
      <c r="AU150" s="261" t="s">
        <v>92</v>
      </c>
      <c r="AV150" s="14" t="s">
        <v>92</v>
      </c>
      <c r="AW150" s="14" t="s">
        <v>4</v>
      </c>
      <c r="AX150" s="14" t="s">
        <v>90</v>
      </c>
      <c r="AY150" s="261" t="s">
        <v>153</v>
      </c>
    </row>
    <row r="151" s="2" customFormat="1" ht="33" customHeight="1">
      <c r="A151" s="39"/>
      <c r="B151" s="40"/>
      <c r="C151" s="227" t="s">
        <v>212</v>
      </c>
      <c r="D151" s="227" t="s">
        <v>156</v>
      </c>
      <c r="E151" s="228" t="s">
        <v>254</v>
      </c>
      <c r="F151" s="229" t="s">
        <v>255</v>
      </c>
      <c r="G151" s="230" t="s">
        <v>230</v>
      </c>
      <c r="H151" s="231">
        <v>0.76000000000000001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48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161</v>
      </c>
      <c r="AT151" s="238" t="s">
        <v>156</v>
      </c>
      <c r="AU151" s="238" t="s">
        <v>92</v>
      </c>
      <c r="AY151" s="18" t="s">
        <v>153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90</v>
      </c>
      <c r="BK151" s="239">
        <f>ROUND(I151*H151,2)</f>
        <v>0</v>
      </c>
      <c r="BL151" s="18" t="s">
        <v>161</v>
      </c>
      <c r="BM151" s="238" t="s">
        <v>945</v>
      </c>
    </row>
    <row r="152" s="12" customFormat="1" ht="25.92" customHeight="1">
      <c r="A152" s="12"/>
      <c r="B152" s="211"/>
      <c r="C152" s="212"/>
      <c r="D152" s="213" t="s">
        <v>82</v>
      </c>
      <c r="E152" s="214" t="s">
        <v>257</v>
      </c>
      <c r="F152" s="214" t="s">
        <v>258</v>
      </c>
      <c r="G152" s="212"/>
      <c r="H152" s="212"/>
      <c r="I152" s="215"/>
      <c r="J152" s="216">
        <f>BK152</f>
        <v>0</v>
      </c>
      <c r="K152" s="212"/>
      <c r="L152" s="217"/>
      <c r="M152" s="218"/>
      <c r="N152" s="219"/>
      <c r="O152" s="219"/>
      <c r="P152" s="220">
        <f>P153</f>
        <v>0</v>
      </c>
      <c r="Q152" s="219"/>
      <c r="R152" s="220">
        <f>R153</f>
        <v>0</v>
      </c>
      <c r="S152" s="219"/>
      <c r="T152" s="221">
        <f>T153</f>
        <v>0.0035199999999999997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2" t="s">
        <v>92</v>
      </c>
      <c r="AT152" s="223" t="s">
        <v>82</v>
      </c>
      <c r="AU152" s="223" t="s">
        <v>83</v>
      </c>
      <c r="AY152" s="222" t="s">
        <v>153</v>
      </c>
      <c r="BK152" s="224">
        <f>BK153</f>
        <v>0</v>
      </c>
    </row>
    <row r="153" s="12" customFormat="1" ht="22.8" customHeight="1">
      <c r="A153" s="12"/>
      <c r="B153" s="211"/>
      <c r="C153" s="212"/>
      <c r="D153" s="213" t="s">
        <v>82</v>
      </c>
      <c r="E153" s="225" t="s">
        <v>946</v>
      </c>
      <c r="F153" s="225" t="s">
        <v>947</v>
      </c>
      <c r="G153" s="212"/>
      <c r="H153" s="212"/>
      <c r="I153" s="215"/>
      <c r="J153" s="226">
        <f>BK153</f>
        <v>0</v>
      </c>
      <c r="K153" s="212"/>
      <c r="L153" s="217"/>
      <c r="M153" s="218"/>
      <c r="N153" s="219"/>
      <c r="O153" s="219"/>
      <c r="P153" s="220">
        <f>SUM(P154:P158)</f>
        <v>0</v>
      </c>
      <c r="Q153" s="219"/>
      <c r="R153" s="220">
        <f>SUM(R154:R158)</f>
        <v>0</v>
      </c>
      <c r="S153" s="219"/>
      <c r="T153" s="221">
        <f>SUM(T154:T158)</f>
        <v>0.0035199999999999997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92</v>
      </c>
      <c r="AT153" s="223" t="s">
        <v>82</v>
      </c>
      <c r="AU153" s="223" t="s">
        <v>90</v>
      </c>
      <c r="AY153" s="222" t="s">
        <v>153</v>
      </c>
      <c r="BK153" s="224">
        <f>SUM(BK154:BK158)</f>
        <v>0</v>
      </c>
    </row>
    <row r="154" s="2" customFormat="1" ht="33" customHeight="1">
      <c r="A154" s="39"/>
      <c r="B154" s="40"/>
      <c r="C154" s="227" t="s">
        <v>219</v>
      </c>
      <c r="D154" s="227" t="s">
        <v>156</v>
      </c>
      <c r="E154" s="228" t="s">
        <v>948</v>
      </c>
      <c r="F154" s="229" t="s">
        <v>949</v>
      </c>
      <c r="G154" s="230" t="s">
        <v>159</v>
      </c>
      <c r="H154" s="231">
        <v>0.64000000000000001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48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0.0054999999999999997</v>
      </c>
      <c r="T154" s="237">
        <f>S154*H154</f>
        <v>0.0035199999999999997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244</v>
      </c>
      <c r="AT154" s="238" t="s">
        <v>156</v>
      </c>
      <c r="AU154" s="238" t="s">
        <v>92</v>
      </c>
      <c r="AY154" s="18" t="s">
        <v>153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90</v>
      </c>
      <c r="BK154" s="239">
        <f>ROUND(I154*H154,2)</f>
        <v>0</v>
      </c>
      <c r="BL154" s="18" t="s">
        <v>244</v>
      </c>
      <c r="BM154" s="238" t="s">
        <v>950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951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92</v>
      </c>
      <c r="AV155" s="13" t="s">
        <v>90</v>
      </c>
      <c r="AW155" s="13" t="s">
        <v>36</v>
      </c>
      <c r="AX155" s="13" t="s">
        <v>83</v>
      </c>
      <c r="AY155" s="250" t="s">
        <v>153</v>
      </c>
    </row>
    <row r="156" s="13" customFormat="1">
      <c r="A156" s="13"/>
      <c r="B156" s="240"/>
      <c r="C156" s="241"/>
      <c r="D156" s="242" t="s">
        <v>163</v>
      </c>
      <c r="E156" s="243" t="s">
        <v>1</v>
      </c>
      <c r="F156" s="244" t="s">
        <v>926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163</v>
      </c>
      <c r="AU156" s="250" t="s">
        <v>92</v>
      </c>
      <c r="AV156" s="13" t="s">
        <v>90</v>
      </c>
      <c r="AW156" s="13" t="s">
        <v>36</v>
      </c>
      <c r="AX156" s="13" t="s">
        <v>83</v>
      </c>
      <c r="AY156" s="250" t="s">
        <v>153</v>
      </c>
    </row>
    <row r="157" s="14" customFormat="1">
      <c r="A157" s="14"/>
      <c r="B157" s="251"/>
      <c r="C157" s="252"/>
      <c r="D157" s="242" t="s">
        <v>163</v>
      </c>
      <c r="E157" s="253" t="s">
        <v>1</v>
      </c>
      <c r="F157" s="254" t="s">
        <v>952</v>
      </c>
      <c r="G157" s="252"/>
      <c r="H157" s="255">
        <v>0.64000000000000001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163</v>
      </c>
      <c r="AU157" s="261" t="s">
        <v>92</v>
      </c>
      <c r="AV157" s="14" t="s">
        <v>92</v>
      </c>
      <c r="AW157" s="14" t="s">
        <v>36</v>
      </c>
      <c r="AX157" s="14" t="s">
        <v>83</v>
      </c>
      <c r="AY157" s="261" t="s">
        <v>153</v>
      </c>
    </row>
    <row r="158" s="15" customFormat="1">
      <c r="A158" s="15"/>
      <c r="B158" s="262"/>
      <c r="C158" s="263"/>
      <c r="D158" s="242" t="s">
        <v>163</v>
      </c>
      <c r="E158" s="264" t="s">
        <v>1</v>
      </c>
      <c r="F158" s="265" t="s">
        <v>167</v>
      </c>
      <c r="G158" s="263"/>
      <c r="H158" s="266">
        <v>0.64000000000000001</v>
      </c>
      <c r="I158" s="267"/>
      <c r="J158" s="263"/>
      <c r="K158" s="263"/>
      <c r="L158" s="268"/>
      <c r="M158" s="307"/>
      <c r="N158" s="308"/>
      <c r="O158" s="308"/>
      <c r="P158" s="308"/>
      <c r="Q158" s="308"/>
      <c r="R158" s="308"/>
      <c r="S158" s="308"/>
      <c r="T158" s="30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2" t="s">
        <v>163</v>
      </c>
      <c r="AU158" s="272" t="s">
        <v>92</v>
      </c>
      <c r="AV158" s="15" t="s">
        <v>161</v>
      </c>
      <c r="AW158" s="15" t="s">
        <v>36</v>
      </c>
      <c r="AX158" s="15" t="s">
        <v>90</v>
      </c>
      <c r="AY158" s="272" t="s">
        <v>153</v>
      </c>
    </row>
    <row r="159" s="2" customFormat="1" ht="6.96" customHeight="1">
      <c r="A159" s="39"/>
      <c r="B159" s="67"/>
      <c r="C159" s="68"/>
      <c r="D159" s="68"/>
      <c r="E159" s="68"/>
      <c r="F159" s="68"/>
      <c r="G159" s="68"/>
      <c r="H159" s="68"/>
      <c r="I159" s="68"/>
      <c r="J159" s="68"/>
      <c r="K159" s="68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vZewtWzU8kaY0fRWzPcXzJgZakwh7ityHmicIsw4e6aT/lIgsKwtNesKi6yFbOF6jPgKQ+e5eT5yjhEP0bb50Q==" hashValue="c9jh9X8KSwrpl0bw0s0MQVQeYgIvc60R5ug+cqQ1mqh8n85MbXGmU9lWAMdMUNwLnBQ9ss76tuvNHUnbucwqAg==" algorithmName="SHA-512" password="CC35"/>
  <autoFilter ref="C124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  <c r="AZ2" s="278" t="s">
        <v>953</v>
      </c>
      <c r="BA2" s="278" t="s">
        <v>1</v>
      </c>
      <c r="BB2" s="278" t="s">
        <v>1</v>
      </c>
      <c r="BC2" s="278" t="s">
        <v>954</v>
      </c>
      <c r="BD2" s="27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92</v>
      </c>
      <c r="AZ3" s="278" t="s">
        <v>955</v>
      </c>
      <c r="BA3" s="278" t="s">
        <v>1</v>
      </c>
      <c r="BB3" s="278" t="s">
        <v>1</v>
      </c>
      <c r="BC3" s="278" t="s">
        <v>954</v>
      </c>
      <c r="BD3" s="278" t="s">
        <v>92</v>
      </c>
    </row>
    <row r="4" s="1" customFormat="1" ht="24.96" customHeight="1">
      <c r="B4" s="21"/>
      <c r="D4" s="149" t="s">
        <v>114</v>
      </c>
      <c r="L4" s="21"/>
      <c r="M4" s="150" t="s">
        <v>10</v>
      </c>
      <c r="AT4" s="18" t="s">
        <v>4</v>
      </c>
      <c r="AZ4" s="278" t="s">
        <v>956</v>
      </c>
      <c r="BA4" s="278" t="s">
        <v>1</v>
      </c>
      <c r="BB4" s="278" t="s">
        <v>1</v>
      </c>
      <c r="BC4" s="278" t="s">
        <v>957</v>
      </c>
      <c r="BD4" s="278" t="s">
        <v>92</v>
      </c>
    </row>
    <row r="5" s="1" customFormat="1" ht="6.96" customHeight="1">
      <c r="B5" s="21"/>
      <c r="L5" s="21"/>
      <c r="AZ5" s="278" t="s">
        <v>958</v>
      </c>
      <c r="BA5" s="278" t="s">
        <v>1</v>
      </c>
      <c r="BB5" s="278" t="s">
        <v>1</v>
      </c>
      <c r="BC5" s="278" t="s">
        <v>959</v>
      </c>
      <c r="BD5" s="278" t="s">
        <v>92</v>
      </c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Škola Elpis Brno - cvičný byt pro vzdělávání</v>
      </c>
      <c r="F7" s="151"/>
      <c r="G7" s="151"/>
      <c r="H7" s="151"/>
      <c r="L7" s="21"/>
    </row>
    <row r="8" s="1" customFormat="1" ht="12" customHeight="1">
      <c r="B8" s="21"/>
      <c r="D8" s="151" t="s">
        <v>115</v>
      </c>
      <c r="L8" s="21"/>
    </row>
    <row r="9" s="2" customFormat="1" ht="16.5" customHeight="1">
      <c r="A9" s="39"/>
      <c r="B9" s="45"/>
      <c r="C9" s="39"/>
      <c r="D9" s="39"/>
      <c r="E9" s="152" t="s">
        <v>919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960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38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39</v>
      </c>
      <c r="F26" s="39"/>
      <c r="G26" s="39"/>
      <c r="H26" s="39"/>
      <c r="I26" s="151" t="s">
        <v>28</v>
      </c>
      <c r="J26" s="142" t="s">
        <v>40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41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43</v>
      </c>
      <c r="E32" s="39"/>
      <c r="F32" s="39"/>
      <c r="G32" s="39"/>
      <c r="H32" s="39"/>
      <c r="I32" s="39"/>
      <c r="J32" s="161">
        <f>ROUND(J130,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45</v>
      </c>
      <c r="G34" s="39"/>
      <c r="H34" s="39"/>
      <c r="I34" s="162" t="s">
        <v>44</v>
      </c>
      <c r="J34" s="162" t="s">
        <v>46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47</v>
      </c>
      <c r="E35" s="151" t="s">
        <v>48</v>
      </c>
      <c r="F35" s="164">
        <f>ROUND((SUM(BE130:BE227)),  2)</f>
        <v>0</v>
      </c>
      <c r="G35" s="39"/>
      <c r="H35" s="39"/>
      <c r="I35" s="165">
        <v>0.20999999999999999</v>
      </c>
      <c r="J35" s="164">
        <f>ROUND(((SUM(BE130:BE227))*I35),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49</v>
      </c>
      <c r="F36" s="164">
        <f>ROUND((SUM(BF130:BF227)),  2)</f>
        <v>0</v>
      </c>
      <c r="G36" s="39"/>
      <c r="H36" s="39"/>
      <c r="I36" s="165">
        <v>0.12</v>
      </c>
      <c r="J36" s="164">
        <f>ROUND(((SUM(BF130:BF227))*I36),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50</v>
      </c>
      <c r="F37" s="164">
        <f>ROUND((SUM(BG130:BG227)),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51</v>
      </c>
      <c r="F38" s="164">
        <f>ROUND((SUM(BH130:BH227)),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52</v>
      </c>
      <c r="F39" s="164">
        <f>ROUND((SUM(BI130:BI227)),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53</v>
      </c>
      <c r="E41" s="168"/>
      <c r="F41" s="168"/>
      <c r="G41" s="169" t="s">
        <v>54</v>
      </c>
      <c r="H41" s="170" t="s">
        <v>55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56</v>
      </c>
      <c r="E50" s="174"/>
      <c r="F50" s="174"/>
      <c r="G50" s="173" t="s">
        <v>57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58</v>
      </c>
      <c r="E61" s="176"/>
      <c r="F61" s="177" t="s">
        <v>59</v>
      </c>
      <c r="G61" s="175" t="s">
        <v>58</v>
      </c>
      <c r="H61" s="176"/>
      <c r="I61" s="176"/>
      <c r="J61" s="178" t="s">
        <v>59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60</v>
      </c>
      <c r="E65" s="179"/>
      <c r="F65" s="179"/>
      <c r="G65" s="173" t="s">
        <v>61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58</v>
      </c>
      <c r="E76" s="176"/>
      <c r="F76" s="177" t="s">
        <v>59</v>
      </c>
      <c r="G76" s="175" t="s">
        <v>58</v>
      </c>
      <c r="H76" s="176"/>
      <c r="I76" s="176"/>
      <c r="J76" s="178" t="s">
        <v>59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Škola Elpis Brno - cvičný byt pro vzdělávání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919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05.2 - Nové konstrukce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Židenice</v>
      </c>
      <c r="G91" s="41"/>
      <c r="H91" s="41"/>
      <c r="I91" s="33" t="s">
        <v>22</v>
      </c>
      <c r="J91" s="80" t="str">
        <f>IF(J14="","",J14)</f>
        <v>17. 7. 2024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MŠ speciální, ZŠ speciální a PŠ Elpis Brno, p.o.</v>
      </c>
      <c r="G93" s="41"/>
      <c r="H93" s="41"/>
      <c r="I93" s="33" t="s">
        <v>32</v>
      </c>
      <c r="J93" s="37" t="str">
        <f>E23</f>
        <v>Pro budovy,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STAGA stavební agentura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120</v>
      </c>
      <c r="D96" s="186"/>
      <c r="E96" s="186"/>
      <c r="F96" s="186"/>
      <c r="G96" s="186"/>
      <c r="H96" s="186"/>
      <c r="I96" s="186"/>
      <c r="J96" s="187" t="s">
        <v>121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122</v>
      </c>
      <c r="D98" s="41"/>
      <c r="E98" s="41"/>
      <c r="F98" s="41"/>
      <c r="G98" s="41"/>
      <c r="H98" s="41"/>
      <c r="I98" s="41"/>
      <c r="J98" s="111">
        <f>J130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123</v>
      </c>
    </row>
    <row r="99" s="9" customFormat="1" ht="24.96" customHeight="1">
      <c r="A99" s="9"/>
      <c r="B99" s="189"/>
      <c r="C99" s="190"/>
      <c r="D99" s="191" t="s">
        <v>124</v>
      </c>
      <c r="E99" s="192"/>
      <c r="F99" s="192"/>
      <c r="G99" s="192"/>
      <c r="H99" s="192"/>
      <c r="I99" s="192"/>
      <c r="J99" s="193">
        <f>J131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961</v>
      </c>
      <c r="E100" s="197"/>
      <c r="F100" s="197"/>
      <c r="G100" s="197"/>
      <c r="H100" s="197"/>
      <c r="I100" s="197"/>
      <c r="J100" s="198">
        <f>J132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962</v>
      </c>
      <c r="E101" s="197"/>
      <c r="F101" s="197"/>
      <c r="G101" s="197"/>
      <c r="H101" s="197"/>
      <c r="I101" s="197"/>
      <c r="J101" s="198">
        <f>J152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393</v>
      </c>
      <c r="E102" s="197"/>
      <c r="F102" s="197"/>
      <c r="G102" s="197"/>
      <c r="H102" s="197"/>
      <c r="I102" s="197"/>
      <c r="J102" s="198">
        <f>J165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125</v>
      </c>
      <c r="E103" s="197"/>
      <c r="F103" s="197"/>
      <c r="G103" s="197"/>
      <c r="H103" s="197"/>
      <c r="I103" s="197"/>
      <c r="J103" s="198">
        <f>J177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394</v>
      </c>
      <c r="E104" s="197"/>
      <c r="F104" s="197"/>
      <c r="G104" s="197"/>
      <c r="H104" s="197"/>
      <c r="I104" s="197"/>
      <c r="J104" s="198">
        <f>J198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127</v>
      </c>
      <c r="E105" s="192"/>
      <c r="F105" s="192"/>
      <c r="G105" s="192"/>
      <c r="H105" s="192"/>
      <c r="I105" s="192"/>
      <c r="J105" s="193">
        <f>J200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921</v>
      </c>
      <c r="E106" s="197"/>
      <c r="F106" s="197"/>
      <c r="G106" s="197"/>
      <c r="H106" s="197"/>
      <c r="I106" s="197"/>
      <c r="J106" s="198">
        <f>J201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130</v>
      </c>
      <c r="E107" s="197"/>
      <c r="F107" s="197"/>
      <c r="G107" s="197"/>
      <c r="H107" s="197"/>
      <c r="I107" s="197"/>
      <c r="J107" s="198">
        <f>J217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135</v>
      </c>
      <c r="E108" s="197"/>
      <c r="F108" s="197"/>
      <c r="G108" s="197"/>
      <c r="H108" s="197"/>
      <c r="I108" s="197"/>
      <c r="J108" s="198">
        <f>J220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138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4" t="str">
        <f>E7</f>
        <v>Škola Elpis Brno - cvičný byt pro vzdělávání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115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184" t="s">
        <v>919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117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E11</f>
        <v>05.2 - Nové konstrukce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F14</f>
        <v>Židenice</v>
      </c>
      <c r="G124" s="41"/>
      <c r="H124" s="41"/>
      <c r="I124" s="33" t="s">
        <v>22</v>
      </c>
      <c r="J124" s="80" t="str">
        <f>IF(J14="","",J14)</f>
        <v>17. 7. 2024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E17</f>
        <v>MŠ speciální, ZŠ speciální a PŠ Elpis Brno, p.o.</v>
      </c>
      <c r="G126" s="41"/>
      <c r="H126" s="41"/>
      <c r="I126" s="33" t="s">
        <v>32</v>
      </c>
      <c r="J126" s="37" t="str">
        <f>E23</f>
        <v>Pro budovy,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5.65" customHeight="1">
      <c r="A127" s="39"/>
      <c r="B127" s="40"/>
      <c r="C127" s="33" t="s">
        <v>30</v>
      </c>
      <c r="D127" s="41"/>
      <c r="E127" s="41"/>
      <c r="F127" s="28" t="str">
        <f>IF(E20="","",E20)</f>
        <v>Vyplň údaj</v>
      </c>
      <c r="G127" s="41"/>
      <c r="H127" s="41"/>
      <c r="I127" s="33" t="s">
        <v>37</v>
      </c>
      <c r="J127" s="37" t="str">
        <f>E26</f>
        <v>STAGA stavební agentura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0"/>
      <c r="B129" s="201"/>
      <c r="C129" s="202" t="s">
        <v>139</v>
      </c>
      <c r="D129" s="203" t="s">
        <v>68</v>
      </c>
      <c r="E129" s="203" t="s">
        <v>64</v>
      </c>
      <c r="F129" s="203" t="s">
        <v>65</v>
      </c>
      <c r="G129" s="203" t="s">
        <v>140</v>
      </c>
      <c r="H129" s="203" t="s">
        <v>141</v>
      </c>
      <c r="I129" s="203" t="s">
        <v>142</v>
      </c>
      <c r="J129" s="203" t="s">
        <v>121</v>
      </c>
      <c r="K129" s="204" t="s">
        <v>143</v>
      </c>
      <c r="L129" s="205"/>
      <c r="M129" s="101" t="s">
        <v>1</v>
      </c>
      <c r="N129" s="102" t="s">
        <v>47</v>
      </c>
      <c r="O129" s="102" t="s">
        <v>144</v>
      </c>
      <c r="P129" s="102" t="s">
        <v>145</v>
      </c>
      <c r="Q129" s="102" t="s">
        <v>146</v>
      </c>
      <c r="R129" s="102" t="s">
        <v>147</v>
      </c>
      <c r="S129" s="102" t="s">
        <v>148</v>
      </c>
      <c r="T129" s="103" t="s">
        <v>149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9"/>
      <c r="B130" s="40"/>
      <c r="C130" s="108" t="s">
        <v>150</v>
      </c>
      <c r="D130" s="41"/>
      <c r="E130" s="41"/>
      <c r="F130" s="41"/>
      <c r="G130" s="41"/>
      <c r="H130" s="41"/>
      <c r="I130" s="41"/>
      <c r="J130" s="206">
        <f>BK130</f>
        <v>0</v>
      </c>
      <c r="K130" s="41"/>
      <c r="L130" s="45"/>
      <c r="M130" s="104"/>
      <c r="N130" s="207"/>
      <c r="O130" s="105"/>
      <c r="P130" s="208">
        <f>P131+P200</f>
        <v>0</v>
      </c>
      <c r="Q130" s="105"/>
      <c r="R130" s="208">
        <f>R131+R200</f>
        <v>0.5497242699999999</v>
      </c>
      <c r="S130" s="105"/>
      <c r="T130" s="209">
        <f>T131+T200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82</v>
      </c>
      <c r="AU130" s="18" t="s">
        <v>123</v>
      </c>
      <c r="BK130" s="210">
        <f>BK131+BK200</f>
        <v>0</v>
      </c>
    </row>
    <row r="131" s="12" customFormat="1" ht="25.92" customHeight="1">
      <c r="A131" s="12"/>
      <c r="B131" s="211"/>
      <c r="C131" s="212"/>
      <c r="D131" s="213" t="s">
        <v>82</v>
      </c>
      <c r="E131" s="214" t="s">
        <v>151</v>
      </c>
      <c r="F131" s="214" t="s">
        <v>152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P132+P152+P165+P177+P198</f>
        <v>0</v>
      </c>
      <c r="Q131" s="219"/>
      <c r="R131" s="220">
        <f>R132+R152+R165+R177+R198</f>
        <v>0.5453342699999999</v>
      </c>
      <c r="S131" s="219"/>
      <c r="T131" s="221">
        <f>T132+T152+T165+T177+T198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90</v>
      </c>
      <c r="AT131" s="223" t="s">
        <v>82</v>
      </c>
      <c r="AU131" s="223" t="s">
        <v>83</v>
      </c>
      <c r="AY131" s="222" t="s">
        <v>153</v>
      </c>
      <c r="BK131" s="224">
        <f>BK132+BK152+BK165+BK177+BK198</f>
        <v>0</v>
      </c>
    </row>
    <row r="132" s="12" customFormat="1" ht="22.8" customHeight="1">
      <c r="A132" s="12"/>
      <c r="B132" s="211"/>
      <c r="C132" s="212"/>
      <c r="D132" s="213" t="s">
        <v>82</v>
      </c>
      <c r="E132" s="225" t="s">
        <v>90</v>
      </c>
      <c r="F132" s="225" t="s">
        <v>963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SUM(P133:P151)</f>
        <v>0</v>
      </c>
      <c r="Q132" s="219"/>
      <c r="R132" s="220">
        <f>SUM(R133:R151)</f>
        <v>0</v>
      </c>
      <c r="S132" s="219"/>
      <c r="T132" s="221">
        <f>SUM(T133:T151)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90</v>
      </c>
      <c r="AT132" s="223" t="s">
        <v>82</v>
      </c>
      <c r="AU132" s="223" t="s">
        <v>90</v>
      </c>
      <c r="AY132" s="222" t="s">
        <v>153</v>
      </c>
      <c r="BK132" s="224">
        <f>SUM(BK133:BK151)</f>
        <v>0</v>
      </c>
    </row>
    <row r="133" s="2" customFormat="1" ht="24.15" customHeight="1">
      <c r="A133" s="39"/>
      <c r="B133" s="40"/>
      <c r="C133" s="227" t="s">
        <v>90</v>
      </c>
      <c r="D133" s="227" t="s">
        <v>156</v>
      </c>
      <c r="E133" s="228" t="s">
        <v>964</v>
      </c>
      <c r="F133" s="229" t="s">
        <v>965</v>
      </c>
      <c r="G133" s="230" t="s">
        <v>175</v>
      </c>
      <c r="H133" s="231">
        <v>0.10100000000000001</v>
      </c>
      <c r="I133" s="232"/>
      <c r="J133" s="233">
        <f>ROUND(I133*H133,2)</f>
        <v>0</v>
      </c>
      <c r="K133" s="229" t="s">
        <v>160</v>
      </c>
      <c r="L133" s="45"/>
      <c r="M133" s="234" t="s">
        <v>1</v>
      </c>
      <c r="N133" s="235" t="s">
        <v>48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161</v>
      </c>
      <c r="AT133" s="238" t="s">
        <v>156</v>
      </c>
      <c r="AU133" s="238" t="s">
        <v>92</v>
      </c>
      <c r="AY133" s="18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90</v>
      </c>
      <c r="BK133" s="239">
        <f>ROUND(I133*H133,2)</f>
        <v>0</v>
      </c>
      <c r="BL133" s="18" t="s">
        <v>161</v>
      </c>
      <c r="BM133" s="238" t="s">
        <v>966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967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92</v>
      </c>
      <c r="AV134" s="13" t="s">
        <v>90</v>
      </c>
      <c r="AW134" s="13" t="s">
        <v>36</v>
      </c>
      <c r="AX134" s="13" t="s">
        <v>83</v>
      </c>
      <c r="AY134" s="250" t="s">
        <v>153</v>
      </c>
    </row>
    <row r="135" s="14" customFormat="1">
      <c r="A135" s="14"/>
      <c r="B135" s="251"/>
      <c r="C135" s="252"/>
      <c r="D135" s="242" t="s">
        <v>163</v>
      </c>
      <c r="E135" s="253" t="s">
        <v>1</v>
      </c>
      <c r="F135" s="254" t="s">
        <v>968</v>
      </c>
      <c r="G135" s="252"/>
      <c r="H135" s="255">
        <v>0.10100000000000001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163</v>
      </c>
      <c r="AU135" s="261" t="s">
        <v>92</v>
      </c>
      <c r="AV135" s="14" t="s">
        <v>92</v>
      </c>
      <c r="AW135" s="14" t="s">
        <v>36</v>
      </c>
      <c r="AX135" s="14" t="s">
        <v>83</v>
      </c>
      <c r="AY135" s="261" t="s">
        <v>153</v>
      </c>
    </row>
    <row r="136" s="15" customFormat="1">
      <c r="A136" s="15"/>
      <c r="B136" s="262"/>
      <c r="C136" s="263"/>
      <c r="D136" s="242" t="s">
        <v>163</v>
      </c>
      <c r="E136" s="264" t="s">
        <v>953</v>
      </c>
      <c r="F136" s="265" t="s">
        <v>167</v>
      </c>
      <c r="G136" s="263"/>
      <c r="H136" s="266">
        <v>0.10100000000000001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2" t="s">
        <v>163</v>
      </c>
      <c r="AU136" s="272" t="s">
        <v>92</v>
      </c>
      <c r="AV136" s="15" t="s">
        <v>161</v>
      </c>
      <c r="AW136" s="15" t="s">
        <v>36</v>
      </c>
      <c r="AX136" s="15" t="s">
        <v>90</v>
      </c>
      <c r="AY136" s="272" t="s">
        <v>153</v>
      </c>
    </row>
    <row r="137" s="2" customFormat="1" ht="37.8" customHeight="1">
      <c r="A137" s="39"/>
      <c r="B137" s="40"/>
      <c r="C137" s="227" t="s">
        <v>92</v>
      </c>
      <c r="D137" s="227" t="s">
        <v>156</v>
      </c>
      <c r="E137" s="228" t="s">
        <v>969</v>
      </c>
      <c r="F137" s="229" t="s">
        <v>970</v>
      </c>
      <c r="G137" s="230" t="s">
        <v>175</v>
      </c>
      <c r="H137" s="231">
        <v>0.10100000000000001</v>
      </c>
      <c r="I137" s="232"/>
      <c r="J137" s="233">
        <f>ROUND(I137*H137,2)</f>
        <v>0</v>
      </c>
      <c r="K137" s="229" t="s">
        <v>160</v>
      </c>
      <c r="L137" s="45"/>
      <c r="M137" s="234" t="s">
        <v>1</v>
      </c>
      <c r="N137" s="235" t="s">
        <v>48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161</v>
      </c>
      <c r="AT137" s="238" t="s">
        <v>156</v>
      </c>
      <c r="AU137" s="238" t="s">
        <v>92</v>
      </c>
      <c r="AY137" s="18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90</v>
      </c>
      <c r="BK137" s="239">
        <f>ROUND(I137*H137,2)</f>
        <v>0</v>
      </c>
      <c r="BL137" s="18" t="s">
        <v>161</v>
      </c>
      <c r="BM137" s="238" t="s">
        <v>971</v>
      </c>
    </row>
    <row r="138" s="13" customFormat="1">
      <c r="A138" s="13"/>
      <c r="B138" s="240"/>
      <c r="C138" s="241"/>
      <c r="D138" s="242" t="s">
        <v>163</v>
      </c>
      <c r="E138" s="243" t="s">
        <v>1</v>
      </c>
      <c r="F138" s="244" t="s">
        <v>972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163</v>
      </c>
      <c r="AU138" s="250" t="s">
        <v>92</v>
      </c>
      <c r="AV138" s="13" t="s">
        <v>90</v>
      </c>
      <c r="AW138" s="13" t="s">
        <v>36</v>
      </c>
      <c r="AX138" s="13" t="s">
        <v>83</v>
      </c>
      <c r="AY138" s="250" t="s">
        <v>153</v>
      </c>
    </row>
    <row r="139" s="14" customFormat="1">
      <c r="A139" s="14"/>
      <c r="B139" s="251"/>
      <c r="C139" s="252"/>
      <c r="D139" s="242" t="s">
        <v>163</v>
      </c>
      <c r="E139" s="253" t="s">
        <v>1</v>
      </c>
      <c r="F139" s="254" t="s">
        <v>973</v>
      </c>
      <c r="G139" s="252"/>
      <c r="H139" s="255">
        <v>0.10100000000000001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163</v>
      </c>
      <c r="AU139" s="261" t="s">
        <v>92</v>
      </c>
      <c r="AV139" s="14" t="s">
        <v>92</v>
      </c>
      <c r="AW139" s="14" t="s">
        <v>36</v>
      </c>
      <c r="AX139" s="14" t="s">
        <v>83</v>
      </c>
      <c r="AY139" s="261" t="s">
        <v>153</v>
      </c>
    </row>
    <row r="140" s="15" customFormat="1">
      <c r="A140" s="15"/>
      <c r="B140" s="262"/>
      <c r="C140" s="263"/>
      <c r="D140" s="242" t="s">
        <v>163</v>
      </c>
      <c r="E140" s="264" t="s">
        <v>1</v>
      </c>
      <c r="F140" s="265" t="s">
        <v>167</v>
      </c>
      <c r="G140" s="263"/>
      <c r="H140" s="266">
        <v>0.10100000000000001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163</v>
      </c>
      <c r="AU140" s="272" t="s">
        <v>92</v>
      </c>
      <c r="AV140" s="15" t="s">
        <v>161</v>
      </c>
      <c r="AW140" s="15" t="s">
        <v>36</v>
      </c>
      <c r="AX140" s="15" t="s">
        <v>90</v>
      </c>
      <c r="AY140" s="272" t="s">
        <v>153</v>
      </c>
    </row>
    <row r="141" s="2" customFormat="1" ht="37.8" customHeight="1">
      <c r="A141" s="39"/>
      <c r="B141" s="40"/>
      <c r="C141" s="227" t="s">
        <v>172</v>
      </c>
      <c r="D141" s="227" t="s">
        <v>156</v>
      </c>
      <c r="E141" s="228" t="s">
        <v>974</v>
      </c>
      <c r="F141" s="229" t="s">
        <v>975</v>
      </c>
      <c r="G141" s="230" t="s">
        <v>175</v>
      </c>
      <c r="H141" s="231">
        <v>0.10100000000000001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48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161</v>
      </c>
      <c r="AT141" s="238" t="s">
        <v>156</v>
      </c>
      <c r="AU141" s="238" t="s">
        <v>92</v>
      </c>
      <c r="AY141" s="18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90</v>
      </c>
      <c r="BK141" s="239">
        <f>ROUND(I141*H141,2)</f>
        <v>0</v>
      </c>
      <c r="BL141" s="18" t="s">
        <v>161</v>
      </c>
      <c r="BM141" s="238" t="s">
        <v>976</v>
      </c>
    </row>
    <row r="142" s="13" customFormat="1">
      <c r="A142" s="13"/>
      <c r="B142" s="240"/>
      <c r="C142" s="241"/>
      <c r="D142" s="242" t="s">
        <v>163</v>
      </c>
      <c r="E142" s="243" t="s">
        <v>1</v>
      </c>
      <c r="F142" s="244" t="s">
        <v>977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163</v>
      </c>
      <c r="AU142" s="250" t="s">
        <v>92</v>
      </c>
      <c r="AV142" s="13" t="s">
        <v>90</v>
      </c>
      <c r="AW142" s="13" t="s">
        <v>36</v>
      </c>
      <c r="AX142" s="13" t="s">
        <v>83</v>
      </c>
      <c r="AY142" s="250" t="s">
        <v>153</v>
      </c>
    </row>
    <row r="143" s="14" customFormat="1">
      <c r="A143" s="14"/>
      <c r="B143" s="251"/>
      <c r="C143" s="252"/>
      <c r="D143" s="242" t="s">
        <v>163</v>
      </c>
      <c r="E143" s="253" t="s">
        <v>1</v>
      </c>
      <c r="F143" s="254" t="s">
        <v>973</v>
      </c>
      <c r="G143" s="252"/>
      <c r="H143" s="255">
        <v>0.10100000000000001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163</v>
      </c>
      <c r="AU143" s="261" t="s">
        <v>92</v>
      </c>
      <c r="AV143" s="14" t="s">
        <v>92</v>
      </c>
      <c r="AW143" s="14" t="s">
        <v>36</v>
      </c>
      <c r="AX143" s="14" t="s">
        <v>83</v>
      </c>
      <c r="AY143" s="261" t="s">
        <v>153</v>
      </c>
    </row>
    <row r="144" s="15" customFormat="1">
      <c r="A144" s="15"/>
      <c r="B144" s="262"/>
      <c r="C144" s="263"/>
      <c r="D144" s="242" t="s">
        <v>163</v>
      </c>
      <c r="E144" s="264" t="s">
        <v>955</v>
      </c>
      <c r="F144" s="265" t="s">
        <v>167</v>
      </c>
      <c r="G144" s="263"/>
      <c r="H144" s="266">
        <v>0.10100000000000001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2" t="s">
        <v>163</v>
      </c>
      <c r="AU144" s="272" t="s">
        <v>92</v>
      </c>
      <c r="AV144" s="15" t="s">
        <v>161</v>
      </c>
      <c r="AW144" s="15" t="s">
        <v>36</v>
      </c>
      <c r="AX144" s="15" t="s">
        <v>90</v>
      </c>
      <c r="AY144" s="272" t="s">
        <v>153</v>
      </c>
    </row>
    <row r="145" s="2" customFormat="1" ht="37.8" customHeight="1">
      <c r="A145" s="39"/>
      <c r="B145" s="40"/>
      <c r="C145" s="227" t="s">
        <v>161</v>
      </c>
      <c r="D145" s="227" t="s">
        <v>156</v>
      </c>
      <c r="E145" s="228" t="s">
        <v>978</v>
      </c>
      <c r="F145" s="229" t="s">
        <v>979</v>
      </c>
      <c r="G145" s="230" t="s">
        <v>175</v>
      </c>
      <c r="H145" s="231">
        <v>1.919</v>
      </c>
      <c r="I145" s="232"/>
      <c r="J145" s="233">
        <f>ROUND(I145*H145,2)</f>
        <v>0</v>
      </c>
      <c r="K145" s="229" t="s">
        <v>160</v>
      </c>
      <c r="L145" s="45"/>
      <c r="M145" s="234" t="s">
        <v>1</v>
      </c>
      <c r="N145" s="235" t="s">
        <v>48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161</v>
      </c>
      <c r="AT145" s="238" t="s">
        <v>156</v>
      </c>
      <c r="AU145" s="238" t="s">
        <v>92</v>
      </c>
      <c r="AY145" s="18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90</v>
      </c>
      <c r="BK145" s="239">
        <f>ROUND(I145*H145,2)</f>
        <v>0</v>
      </c>
      <c r="BL145" s="18" t="s">
        <v>161</v>
      </c>
      <c r="BM145" s="238" t="s">
        <v>980</v>
      </c>
    </row>
    <row r="146" s="14" customFormat="1">
      <c r="A146" s="14"/>
      <c r="B146" s="251"/>
      <c r="C146" s="252"/>
      <c r="D146" s="242" t="s">
        <v>163</v>
      </c>
      <c r="E146" s="252"/>
      <c r="F146" s="254" t="s">
        <v>981</v>
      </c>
      <c r="G146" s="252"/>
      <c r="H146" s="255">
        <v>1.919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163</v>
      </c>
      <c r="AU146" s="261" t="s">
        <v>92</v>
      </c>
      <c r="AV146" s="14" t="s">
        <v>92</v>
      </c>
      <c r="AW146" s="14" t="s">
        <v>4</v>
      </c>
      <c r="AX146" s="14" t="s">
        <v>90</v>
      </c>
      <c r="AY146" s="261" t="s">
        <v>153</v>
      </c>
    </row>
    <row r="147" s="2" customFormat="1" ht="33" customHeight="1">
      <c r="A147" s="39"/>
      <c r="B147" s="40"/>
      <c r="C147" s="227" t="s">
        <v>185</v>
      </c>
      <c r="D147" s="227" t="s">
        <v>156</v>
      </c>
      <c r="E147" s="228" t="s">
        <v>982</v>
      </c>
      <c r="F147" s="229" t="s">
        <v>983</v>
      </c>
      <c r="G147" s="230" t="s">
        <v>230</v>
      </c>
      <c r="H147" s="231">
        <v>0.182</v>
      </c>
      <c r="I147" s="232"/>
      <c r="J147" s="233">
        <f>ROUND(I147*H147,2)</f>
        <v>0</v>
      </c>
      <c r="K147" s="229" t="s">
        <v>160</v>
      </c>
      <c r="L147" s="45"/>
      <c r="M147" s="234" t="s">
        <v>1</v>
      </c>
      <c r="N147" s="235" t="s">
        <v>48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161</v>
      </c>
      <c r="AT147" s="238" t="s">
        <v>156</v>
      </c>
      <c r="AU147" s="238" t="s">
        <v>92</v>
      </c>
      <c r="AY147" s="18" t="s">
        <v>153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90</v>
      </c>
      <c r="BK147" s="239">
        <f>ROUND(I147*H147,2)</f>
        <v>0</v>
      </c>
      <c r="BL147" s="18" t="s">
        <v>161</v>
      </c>
      <c r="BM147" s="238" t="s">
        <v>984</v>
      </c>
    </row>
    <row r="148" s="13" customFormat="1">
      <c r="A148" s="13"/>
      <c r="B148" s="240"/>
      <c r="C148" s="241"/>
      <c r="D148" s="242" t="s">
        <v>163</v>
      </c>
      <c r="E148" s="243" t="s">
        <v>1</v>
      </c>
      <c r="F148" s="244" t="s">
        <v>985</v>
      </c>
      <c r="G148" s="241"/>
      <c r="H148" s="243" t="s">
        <v>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163</v>
      </c>
      <c r="AU148" s="250" t="s">
        <v>92</v>
      </c>
      <c r="AV148" s="13" t="s">
        <v>90</v>
      </c>
      <c r="AW148" s="13" t="s">
        <v>36</v>
      </c>
      <c r="AX148" s="13" t="s">
        <v>83</v>
      </c>
      <c r="AY148" s="250" t="s">
        <v>153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986</v>
      </c>
      <c r="G149" s="252"/>
      <c r="H149" s="255">
        <v>0.10100000000000001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92</v>
      </c>
      <c r="AV149" s="14" t="s">
        <v>92</v>
      </c>
      <c r="AW149" s="14" t="s">
        <v>36</v>
      </c>
      <c r="AX149" s="14" t="s">
        <v>83</v>
      </c>
      <c r="AY149" s="261" t="s">
        <v>153</v>
      </c>
    </row>
    <row r="150" s="15" customFormat="1">
      <c r="A150" s="15"/>
      <c r="B150" s="262"/>
      <c r="C150" s="263"/>
      <c r="D150" s="242" t="s">
        <v>163</v>
      </c>
      <c r="E150" s="264" t="s">
        <v>1</v>
      </c>
      <c r="F150" s="265" t="s">
        <v>167</v>
      </c>
      <c r="G150" s="263"/>
      <c r="H150" s="266">
        <v>0.10100000000000001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2" t="s">
        <v>163</v>
      </c>
      <c r="AU150" s="272" t="s">
        <v>92</v>
      </c>
      <c r="AV150" s="15" t="s">
        <v>161</v>
      </c>
      <c r="AW150" s="15" t="s">
        <v>36</v>
      </c>
      <c r="AX150" s="15" t="s">
        <v>90</v>
      </c>
      <c r="AY150" s="272" t="s">
        <v>153</v>
      </c>
    </row>
    <row r="151" s="14" customFormat="1">
      <c r="A151" s="14"/>
      <c r="B151" s="251"/>
      <c r="C151" s="252"/>
      <c r="D151" s="242" t="s">
        <v>163</v>
      </c>
      <c r="E151" s="252"/>
      <c r="F151" s="254" t="s">
        <v>987</v>
      </c>
      <c r="G151" s="252"/>
      <c r="H151" s="255">
        <v>0.182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163</v>
      </c>
      <c r="AU151" s="261" t="s">
        <v>92</v>
      </c>
      <c r="AV151" s="14" t="s">
        <v>92</v>
      </c>
      <c r="AW151" s="14" t="s">
        <v>4</v>
      </c>
      <c r="AX151" s="14" t="s">
        <v>90</v>
      </c>
      <c r="AY151" s="261" t="s">
        <v>153</v>
      </c>
    </row>
    <row r="152" s="12" customFormat="1" ht="22.8" customHeight="1">
      <c r="A152" s="12"/>
      <c r="B152" s="211"/>
      <c r="C152" s="212"/>
      <c r="D152" s="213" t="s">
        <v>82</v>
      </c>
      <c r="E152" s="225" t="s">
        <v>92</v>
      </c>
      <c r="F152" s="225" t="s">
        <v>988</v>
      </c>
      <c r="G152" s="212"/>
      <c r="H152" s="212"/>
      <c r="I152" s="215"/>
      <c r="J152" s="226">
        <f>BK152</f>
        <v>0</v>
      </c>
      <c r="K152" s="212"/>
      <c r="L152" s="217"/>
      <c r="M152" s="218"/>
      <c r="N152" s="219"/>
      <c r="O152" s="219"/>
      <c r="P152" s="220">
        <f>SUM(P153:P164)</f>
        <v>0</v>
      </c>
      <c r="Q152" s="219"/>
      <c r="R152" s="220">
        <f>SUM(R153:R164)</f>
        <v>0.41493408999999998</v>
      </c>
      <c r="S152" s="219"/>
      <c r="T152" s="221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2" t="s">
        <v>90</v>
      </c>
      <c r="AT152" s="223" t="s">
        <v>82</v>
      </c>
      <c r="AU152" s="223" t="s">
        <v>90</v>
      </c>
      <c r="AY152" s="222" t="s">
        <v>153</v>
      </c>
      <c r="BK152" s="224">
        <f>SUM(BK153:BK164)</f>
        <v>0</v>
      </c>
    </row>
    <row r="153" s="2" customFormat="1" ht="16.5" customHeight="1">
      <c r="A153" s="39"/>
      <c r="B153" s="40"/>
      <c r="C153" s="227" t="s">
        <v>189</v>
      </c>
      <c r="D153" s="227" t="s">
        <v>156</v>
      </c>
      <c r="E153" s="228" t="s">
        <v>989</v>
      </c>
      <c r="F153" s="229" t="s">
        <v>990</v>
      </c>
      <c r="G153" s="230" t="s">
        <v>175</v>
      </c>
      <c r="H153" s="231">
        <v>0.10100000000000001</v>
      </c>
      <c r="I153" s="232"/>
      <c r="J153" s="233">
        <f>ROUND(I153*H153,2)</f>
        <v>0</v>
      </c>
      <c r="K153" s="229" t="s">
        <v>160</v>
      </c>
      <c r="L153" s="45"/>
      <c r="M153" s="234" t="s">
        <v>1</v>
      </c>
      <c r="N153" s="235" t="s">
        <v>48</v>
      </c>
      <c r="O153" s="92"/>
      <c r="P153" s="236">
        <f>O153*H153</f>
        <v>0</v>
      </c>
      <c r="Q153" s="236">
        <v>2.5018699999999998</v>
      </c>
      <c r="R153" s="236">
        <f>Q153*H153</f>
        <v>0.25268887000000001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161</v>
      </c>
      <c r="AT153" s="238" t="s">
        <v>156</v>
      </c>
      <c r="AU153" s="238" t="s">
        <v>92</v>
      </c>
      <c r="AY153" s="18" t="s">
        <v>153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90</v>
      </c>
      <c r="BK153" s="239">
        <f>ROUND(I153*H153,2)</f>
        <v>0</v>
      </c>
      <c r="BL153" s="18" t="s">
        <v>161</v>
      </c>
      <c r="BM153" s="238" t="s">
        <v>991</v>
      </c>
    </row>
    <row r="154" s="13" customFormat="1">
      <c r="A154" s="13"/>
      <c r="B154" s="240"/>
      <c r="C154" s="241"/>
      <c r="D154" s="242" t="s">
        <v>163</v>
      </c>
      <c r="E154" s="243" t="s">
        <v>1</v>
      </c>
      <c r="F154" s="244" t="s">
        <v>992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163</v>
      </c>
      <c r="AU154" s="250" t="s">
        <v>92</v>
      </c>
      <c r="AV154" s="13" t="s">
        <v>90</v>
      </c>
      <c r="AW154" s="13" t="s">
        <v>36</v>
      </c>
      <c r="AX154" s="13" t="s">
        <v>83</v>
      </c>
      <c r="AY154" s="250" t="s">
        <v>153</v>
      </c>
    </row>
    <row r="155" s="14" customFormat="1">
      <c r="A155" s="14"/>
      <c r="B155" s="251"/>
      <c r="C155" s="252"/>
      <c r="D155" s="242" t="s">
        <v>163</v>
      </c>
      <c r="E155" s="253" t="s">
        <v>1</v>
      </c>
      <c r="F155" s="254" t="s">
        <v>968</v>
      </c>
      <c r="G155" s="252"/>
      <c r="H155" s="255">
        <v>0.10100000000000001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163</v>
      </c>
      <c r="AU155" s="261" t="s">
        <v>92</v>
      </c>
      <c r="AV155" s="14" t="s">
        <v>92</v>
      </c>
      <c r="AW155" s="14" t="s">
        <v>36</v>
      </c>
      <c r="AX155" s="14" t="s">
        <v>83</v>
      </c>
      <c r="AY155" s="261" t="s">
        <v>153</v>
      </c>
    </row>
    <row r="156" s="15" customFormat="1">
      <c r="A156" s="15"/>
      <c r="B156" s="262"/>
      <c r="C156" s="263"/>
      <c r="D156" s="242" t="s">
        <v>163</v>
      </c>
      <c r="E156" s="264" t="s">
        <v>1</v>
      </c>
      <c r="F156" s="265" t="s">
        <v>167</v>
      </c>
      <c r="G156" s="263"/>
      <c r="H156" s="266">
        <v>0.10100000000000001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2" t="s">
        <v>163</v>
      </c>
      <c r="AU156" s="272" t="s">
        <v>92</v>
      </c>
      <c r="AV156" s="15" t="s">
        <v>161</v>
      </c>
      <c r="AW156" s="15" t="s">
        <v>36</v>
      </c>
      <c r="AX156" s="15" t="s">
        <v>90</v>
      </c>
      <c r="AY156" s="272" t="s">
        <v>153</v>
      </c>
    </row>
    <row r="157" s="2" customFormat="1" ht="24.15" customHeight="1">
      <c r="A157" s="39"/>
      <c r="B157" s="40"/>
      <c r="C157" s="227" t="s">
        <v>196</v>
      </c>
      <c r="D157" s="227" t="s">
        <v>156</v>
      </c>
      <c r="E157" s="228" t="s">
        <v>993</v>
      </c>
      <c r="F157" s="229" t="s">
        <v>994</v>
      </c>
      <c r="G157" s="230" t="s">
        <v>175</v>
      </c>
      <c r="H157" s="231">
        <v>0.064000000000000001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48</v>
      </c>
      <c r="O157" s="92"/>
      <c r="P157" s="236">
        <f>O157*H157</f>
        <v>0</v>
      </c>
      <c r="Q157" s="236">
        <v>2.5018699999999998</v>
      </c>
      <c r="R157" s="236">
        <f>Q157*H157</f>
        <v>0.16011967999999999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161</v>
      </c>
      <c r="AT157" s="238" t="s">
        <v>156</v>
      </c>
      <c r="AU157" s="238" t="s">
        <v>92</v>
      </c>
      <c r="AY157" s="18" t="s">
        <v>153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90</v>
      </c>
      <c r="BK157" s="239">
        <f>ROUND(I157*H157,2)</f>
        <v>0</v>
      </c>
      <c r="BL157" s="18" t="s">
        <v>161</v>
      </c>
      <c r="BM157" s="238" t="s">
        <v>995</v>
      </c>
    </row>
    <row r="158" s="13" customFormat="1">
      <c r="A158" s="13"/>
      <c r="B158" s="240"/>
      <c r="C158" s="241"/>
      <c r="D158" s="242" t="s">
        <v>163</v>
      </c>
      <c r="E158" s="243" t="s">
        <v>1</v>
      </c>
      <c r="F158" s="244" t="s">
        <v>996</v>
      </c>
      <c r="G158" s="241"/>
      <c r="H158" s="243" t="s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163</v>
      </c>
      <c r="AU158" s="250" t="s">
        <v>92</v>
      </c>
      <c r="AV158" s="13" t="s">
        <v>90</v>
      </c>
      <c r="AW158" s="13" t="s">
        <v>36</v>
      </c>
      <c r="AX158" s="13" t="s">
        <v>83</v>
      </c>
      <c r="AY158" s="250" t="s">
        <v>153</v>
      </c>
    </row>
    <row r="159" s="14" customFormat="1">
      <c r="A159" s="14"/>
      <c r="B159" s="251"/>
      <c r="C159" s="252"/>
      <c r="D159" s="242" t="s">
        <v>163</v>
      </c>
      <c r="E159" s="253" t="s">
        <v>1</v>
      </c>
      <c r="F159" s="254" t="s">
        <v>997</v>
      </c>
      <c r="G159" s="252"/>
      <c r="H159" s="255">
        <v>0.064000000000000001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163</v>
      </c>
      <c r="AU159" s="261" t="s">
        <v>92</v>
      </c>
      <c r="AV159" s="14" t="s">
        <v>92</v>
      </c>
      <c r="AW159" s="14" t="s">
        <v>36</v>
      </c>
      <c r="AX159" s="14" t="s">
        <v>83</v>
      </c>
      <c r="AY159" s="261" t="s">
        <v>153</v>
      </c>
    </row>
    <row r="160" s="15" customFormat="1">
      <c r="A160" s="15"/>
      <c r="B160" s="262"/>
      <c r="C160" s="263"/>
      <c r="D160" s="242" t="s">
        <v>163</v>
      </c>
      <c r="E160" s="264" t="s">
        <v>1</v>
      </c>
      <c r="F160" s="265" t="s">
        <v>167</v>
      </c>
      <c r="G160" s="263"/>
      <c r="H160" s="266">
        <v>0.064000000000000001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2" t="s">
        <v>163</v>
      </c>
      <c r="AU160" s="272" t="s">
        <v>92</v>
      </c>
      <c r="AV160" s="15" t="s">
        <v>161</v>
      </c>
      <c r="AW160" s="15" t="s">
        <v>36</v>
      </c>
      <c r="AX160" s="15" t="s">
        <v>90</v>
      </c>
      <c r="AY160" s="272" t="s">
        <v>153</v>
      </c>
    </row>
    <row r="161" s="2" customFormat="1" ht="16.5" customHeight="1">
      <c r="A161" s="39"/>
      <c r="B161" s="40"/>
      <c r="C161" s="227" t="s">
        <v>202</v>
      </c>
      <c r="D161" s="227" t="s">
        <v>156</v>
      </c>
      <c r="E161" s="228" t="s">
        <v>998</v>
      </c>
      <c r="F161" s="229" t="s">
        <v>999</v>
      </c>
      <c r="G161" s="230" t="s">
        <v>230</v>
      </c>
      <c r="H161" s="231">
        <v>0.002</v>
      </c>
      <c r="I161" s="232"/>
      <c r="J161" s="233">
        <f>ROUND(I161*H161,2)</f>
        <v>0</v>
      </c>
      <c r="K161" s="229" t="s">
        <v>160</v>
      </c>
      <c r="L161" s="45"/>
      <c r="M161" s="234" t="s">
        <v>1</v>
      </c>
      <c r="N161" s="235" t="s">
        <v>48</v>
      </c>
      <c r="O161" s="92"/>
      <c r="P161" s="236">
        <f>O161*H161</f>
        <v>0</v>
      </c>
      <c r="Q161" s="236">
        <v>1.06277</v>
      </c>
      <c r="R161" s="236">
        <f>Q161*H161</f>
        <v>0.00212554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161</v>
      </c>
      <c r="AT161" s="238" t="s">
        <v>156</v>
      </c>
      <c r="AU161" s="238" t="s">
        <v>92</v>
      </c>
      <c r="AY161" s="18" t="s">
        <v>153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90</v>
      </c>
      <c r="BK161" s="239">
        <f>ROUND(I161*H161,2)</f>
        <v>0</v>
      </c>
      <c r="BL161" s="18" t="s">
        <v>161</v>
      </c>
      <c r="BM161" s="238" t="s">
        <v>1000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1001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92</v>
      </c>
      <c r="AV162" s="13" t="s">
        <v>90</v>
      </c>
      <c r="AW162" s="13" t="s">
        <v>36</v>
      </c>
      <c r="AX162" s="13" t="s">
        <v>83</v>
      </c>
      <c r="AY162" s="250" t="s">
        <v>153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1002</v>
      </c>
      <c r="G163" s="252"/>
      <c r="H163" s="255">
        <v>0.002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92</v>
      </c>
      <c r="AV163" s="14" t="s">
        <v>92</v>
      </c>
      <c r="AW163" s="14" t="s">
        <v>36</v>
      </c>
      <c r="AX163" s="14" t="s">
        <v>83</v>
      </c>
      <c r="AY163" s="261" t="s">
        <v>153</v>
      </c>
    </row>
    <row r="164" s="15" customFormat="1">
      <c r="A164" s="15"/>
      <c r="B164" s="262"/>
      <c r="C164" s="263"/>
      <c r="D164" s="242" t="s">
        <v>163</v>
      </c>
      <c r="E164" s="264" t="s">
        <v>1</v>
      </c>
      <c r="F164" s="265" t="s">
        <v>167</v>
      </c>
      <c r="G164" s="263"/>
      <c r="H164" s="266">
        <v>0.002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2" t="s">
        <v>163</v>
      </c>
      <c r="AU164" s="272" t="s">
        <v>92</v>
      </c>
      <c r="AV164" s="15" t="s">
        <v>161</v>
      </c>
      <c r="AW164" s="15" t="s">
        <v>36</v>
      </c>
      <c r="AX164" s="15" t="s">
        <v>90</v>
      </c>
      <c r="AY164" s="272" t="s">
        <v>153</v>
      </c>
    </row>
    <row r="165" s="12" customFormat="1" ht="22.8" customHeight="1">
      <c r="A165" s="12"/>
      <c r="B165" s="211"/>
      <c r="C165" s="212"/>
      <c r="D165" s="213" t="s">
        <v>82</v>
      </c>
      <c r="E165" s="225" t="s">
        <v>189</v>
      </c>
      <c r="F165" s="225" t="s">
        <v>422</v>
      </c>
      <c r="G165" s="212"/>
      <c r="H165" s="212"/>
      <c r="I165" s="215"/>
      <c r="J165" s="226">
        <f>BK165</f>
        <v>0</v>
      </c>
      <c r="K165" s="212"/>
      <c r="L165" s="217"/>
      <c r="M165" s="218"/>
      <c r="N165" s="219"/>
      <c r="O165" s="219"/>
      <c r="P165" s="220">
        <f>SUM(P166:P176)</f>
        <v>0</v>
      </c>
      <c r="Q165" s="219"/>
      <c r="R165" s="220">
        <f>SUM(R166:R176)</f>
        <v>0.082185379999999988</v>
      </c>
      <c r="S165" s="219"/>
      <c r="T165" s="221">
        <f>SUM(T166:T176)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2" t="s">
        <v>90</v>
      </c>
      <c r="AT165" s="223" t="s">
        <v>82</v>
      </c>
      <c r="AU165" s="223" t="s">
        <v>90</v>
      </c>
      <c r="AY165" s="222" t="s">
        <v>153</v>
      </c>
      <c r="BK165" s="224">
        <f>SUM(BK166:BK176)</f>
        <v>0</v>
      </c>
    </row>
    <row r="166" s="2" customFormat="1" ht="33" customHeight="1">
      <c r="A166" s="39"/>
      <c r="B166" s="40"/>
      <c r="C166" s="227" t="s">
        <v>154</v>
      </c>
      <c r="D166" s="227" t="s">
        <v>156</v>
      </c>
      <c r="E166" s="228" t="s">
        <v>1003</v>
      </c>
      <c r="F166" s="229" t="s">
        <v>1004</v>
      </c>
      <c r="G166" s="230" t="s">
        <v>175</v>
      </c>
      <c r="H166" s="231">
        <v>0.032000000000000001</v>
      </c>
      <c r="I166" s="232"/>
      <c r="J166" s="233">
        <f>ROUND(I166*H166,2)</f>
        <v>0</v>
      </c>
      <c r="K166" s="229" t="s">
        <v>160</v>
      </c>
      <c r="L166" s="45"/>
      <c r="M166" s="234" t="s">
        <v>1</v>
      </c>
      <c r="N166" s="235" t="s">
        <v>48</v>
      </c>
      <c r="O166" s="92"/>
      <c r="P166" s="236">
        <f>O166*H166</f>
        <v>0</v>
      </c>
      <c r="Q166" s="236">
        <v>2.5018699999999998</v>
      </c>
      <c r="R166" s="236">
        <f>Q166*H166</f>
        <v>0.080059839999999993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161</v>
      </c>
      <c r="AT166" s="238" t="s">
        <v>156</v>
      </c>
      <c r="AU166" s="238" t="s">
        <v>92</v>
      </c>
      <c r="AY166" s="18" t="s">
        <v>153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90</v>
      </c>
      <c r="BK166" s="239">
        <f>ROUND(I166*H166,2)</f>
        <v>0</v>
      </c>
      <c r="BL166" s="18" t="s">
        <v>161</v>
      </c>
      <c r="BM166" s="238" t="s">
        <v>1005</v>
      </c>
    </row>
    <row r="167" s="13" customFormat="1">
      <c r="A167" s="13"/>
      <c r="B167" s="240"/>
      <c r="C167" s="241"/>
      <c r="D167" s="242" t="s">
        <v>163</v>
      </c>
      <c r="E167" s="243" t="s">
        <v>1</v>
      </c>
      <c r="F167" s="244" t="s">
        <v>1006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163</v>
      </c>
      <c r="AU167" s="250" t="s">
        <v>92</v>
      </c>
      <c r="AV167" s="13" t="s">
        <v>90</v>
      </c>
      <c r="AW167" s="13" t="s">
        <v>36</v>
      </c>
      <c r="AX167" s="13" t="s">
        <v>83</v>
      </c>
      <c r="AY167" s="250" t="s">
        <v>153</v>
      </c>
    </row>
    <row r="168" s="14" customFormat="1">
      <c r="A168" s="14"/>
      <c r="B168" s="251"/>
      <c r="C168" s="252"/>
      <c r="D168" s="242" t="s">
        <v>163</v>
      </c>
      <c r="E168" s="253" t="s">
        <v>1</v>
      </c>
      <c r="F168" s="254" t="s">
        <v>1007</v>
      </c>
      <c r="G168" s="252"/>
      <c r="H168" s="255">
        <v>0.032000000000000001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163</v>
      </c>
      <c r="AU168" s="261" t="s">
        <v>92</v>
      </c>
      <c r="AV168" s="14" t="s">
        <v>92</v>
      </c>
      <c r="AW168" s="14" t="s">
        <v>36</v>
      </c>
      <c r="AX168" s="14" t="s">
        <v>83</v>
      </c>
      <c r="AY168" s="261" t="s">
        <v>153</v>
      </c>
    </row>
    <row r="169" s="15" customFormat="1">
      <c r="A169" s="15"/>
      <c r="B169" s="262"/>
      <c r="C169" s="263"/>
      <c r="D169" s="242" t="s">
        <v>163</v>
      </c>
      <c r="E169" s="264" t="s">
        <v>1</v>
      </c>
      <c r="F169" s="265" t="s">
        <v>167</v>
      </c>
      <c r="G169" s="263"/>
      <c r="H169" s="266">
        <v>0.032000000000000001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163</v>
      </c>
      <c r="AU169" s="272" t="s">
        <v>92</v>
      </c>
      <c r="AV169" s="15" t="s">
        <v>161</v>
      </c>
      <c r="AW169" s="15" t="s">
        <v>36</v>
      </c>
      <c r="AX169" s="15" t="s">
        <v>90</v>
      </c>
      <c r="AY169" s="272" t="s">
        <v>153</v>
      </c>
    </row>
    <row r="170" s="2" customFormat="1" ht="24.15" customHeight="1">
      <c r="A170" s="39"/>
      <c r="B170" s="40"/>
      <c r="C170" s="227" t="s">
        <v>212</v>
      </c>
      <c r="D170" s="227" t="s">
        <v>156</v>
      </c>
      <c r="E170" s="228" t="s">
        <v>1008</v>
      </c>
      <c r="F170" s="229" t="s">
        <v>1009</v>
      </c>
      <c r="G170" s="230" t="s">
        <v>175</v>
      </c>
      <c r="H170" s="231">
        <v>0.032000000000000001</v>
      </c>
      <c r="I170" s="232"/>
      <c r="J170" s="233">
        <f>ROUND(I170*H170,2)</f>
        <v>0</v>
      </c>
      <c r="K170" s="229" t="s">
        <v>160</v>
      </c>
      <c r="L170" s="45"/>
      <c r="M170" s="234" t="s">
        <v>1</v>
      </c>
      <c r="N170" s="235" t="s">
        <v>48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161</v>
      </c>
      <c r="AT170" s="238" t="s">
        <v>156</v>
      </c>
      <c r="AU170" s="238" t="s">
        <v>92</v>
      </c>
      <c r="AY170" s="18" t="s">
        <v>153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90</v>
      </c>
      <c r="BK170" s="239">
        <f>ROUND(I170*H170,2)</f>
        <v>0</v>
      </c>
      <c r="BL170" s="18" t="s">
        <v>161</v>
      </c>
      <c r="BM170" s="238" t="s">
        <v>1010</v>
      </c>
    </row>
    <row r="171" s="2" customFormat="1" ht="33" customHeight="1">
      <c r="A171" s="39"/>
      <c r="B171" s="40"/>
      <c r="C171" s="227" t="s">
        <v>219</v>
      </c>
      <c r="D171" s="227" t="s">
        <v>156</v>
      </c>
      <c r="E171" s="228" t="s">
        <v>1011</v>
      </c>
      <c r="F171" s="229" t="s">
        <v>1012</v>
      </c>
      <c r="G171" s="230" t="s">
        <v>175</v>
      </c>
      <c r="H171" s="231">
        <v>0.032000000000000001</v>
      </c>
      <c r="I171" s="232"/>
      <c r="J171" s="233">
        <f>ROUND(I171*H171,2)</f>
        <v>0</v>
      </c>
      <c r="K171" s="229" t="s">
        <v>160</v>
      </c>
      <c r="L171" s="45"/>
      <c r="M171" s="234" t="s">
        <v>1</v>
      </c>
      <c r="N171" s="235" t="s">
        <v>48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161</v>
      </c>
      <c r="AT171" s="238" t="s">
        <v>156</v>
      </c>
      <c r="AU171" s="238" t="s">
        <v>92</v>
      </c>
      <c r="AY171" s="18" t="s">
        <v>153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90</v>
      </c>
      <c r="BK171" s="239">
        <f>ROUND(I171*H171,2)</f>
        <v>0</v>
      </c>
      <c r="BL171" s="18" t="s">
        <v>161</v>
      </c>
      <c r="BM171" s="238" t="s">
        <v>1013</v>
      </c>
    </row>
    <row r="172" s="2" customFormat="1" ht="24.15" customHeight="1">
      <c r="A172" s="39"/>
      <c r="B172" s="40"/>
      <c r="C172" s="227" t="s">
        <v>8</v>
      </c>
      <c r="D172" s="227" t="s">
        <v>156</v>
      </c>
      <c r="E172" s="228" t="s">
        <v>1014</v>
      </c>
      <c r="F172" s="229" t="s">
        <v>1015</v>
      </c>
      <c r="G172" s="230" t="s">
        <v>175</v>
      </c>
      <c r="H172" s="231">
        <v>0.032000000000000001</v>
      </c>
      <c r="I172" s="232"/>
      <c r="J172" s="233">
        <f>ROUND(I172*H172,2)</f>
        <v>0</v>
      </c>
      <c r="K172" s="229" t="s">
        <v>160</v>
      </c>
      <c r="L172" s="45"/>
      <c r="M172" s="234" t="s">
        <v>1</v>
      </c>
      <c r="N172" s="235" t="s">
        <v>48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161</v>
      </c>
      <c r="AT172" s="238" t="s">
        <v>156</v>
      </c>
      <c r="AU172" s="238" t="s">
        <v>92</v>
      </c>
      <c r="AY172" s="18" t="s">
        <v>153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90</v>
      </c>
      <c r="BK172" s="239">
        <f>ROUND(I172*H172,2)</f>
        <v>0</v>
      </c>
      <c r="BL172" s="18" t="s">
        <v>161</v>
      </c>
      <c r="BM172" s="238" t="s">
        <v>1016</v>
      </c>
    </row>
    <row r="173" s="2" customFormat="1" ht="16.5" customHeight="1">
      <c r="A173" s="39"/>
      <c r="B173" s="40"/>
      <c r="C173" s="227" t="s">
        <v>232</v>
      </c>
      <c r="D173" s="227" t="s">
        <v>156</v>
      </c>
      <c r="E173" s="228" t="s">
        <v>1017</v>
      </c>
      <c r="F173" s="229" t="s">
        <v>1018</v>
      </c>
      <c r="G173" s="230" t="s">
        <v>230</v>
      </c>
      <c r="H173" s="231">
        <v>0.002</v>
      </c>
      <c r="I173" s="232"/>
      <c r="J173" s="233">
        <f>ROUND(I173*H173,2)</f>
        <v>0</v>
      </c>
      <c r="K173" s="229" t="s">
        <v>160</v>
      </c>
      <c r="L173" s="45"/>
      <c r="M173" s="234" t="s">
        <v>1</v>
      </c>
      <c r="N173" s="235" t="s">
        <v>48</v>
      </c>
      <c r="O173" s="92"/>
      <c r="P173" s="236">
        <f>O173*H173</f>
        <v>0</v>
      </c>
      <c r="Q173" s="236">
        <v>1.06277</v>
      </c>
      <c r="R173" s="236">
        <f>Q173*H173</f>
        <v>0.00212554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161</v>
      </c>
      <c r="AT173" s="238" t="s">
        <v>156</v>
      </c>
      <c r="AU173" s="238" t="s">
        <v>92</v>
      </c>
      <c r="AY173" s="18" t="s">
        <v>153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90</v>
      </c>
      <c r="BK173" s="239">
        <f>ROUND(I173*H173,2)</f>
        <v>0</v>
      </c>
      <c r="BL173" s="18" t="s">
        <v>161</v>
      </c>
      <c r="BM173" s="238" t="s">
        <v>1019</v>
      </c>
    </row>
    <row r="174" s="13" customFormat="1">
      <c r="A174" s="13"/>
      <c r="B174" s="240"/>
      <c r="C174" s="241"/>
      <c r="D174" s="242" t="s">
        <v>163</v>
      </c>
      <c r="E174" s="243" t="s">
        <v>1</v>
      </c>
      <c r="F174" s="244" t="s">
        <v>1020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163</v>
      </c>
      <c r="AU174" s="250" t="s">
        <v>92</v>
      </c>
      <c r="AV174" s="13" t="s">
        <v>90</v>
      </c>
      <c r="AW174" s="13" t="s">
        <v>36</v>
      </c>
      <c r="AX174" s="13" t="s">
        <v>83</v>
      </c>
      <c r="AY174" s="250" t="s">
        <v>153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1002</v>
      </c>
      <c r="G175" s="252"/>
      <c r="H175" s="255">
        <v>0.002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92</v>
      </c>
      <c r="AV175" s="14" t="s">
        <v>92</v>
      </c>
      <c r="AW175" s="14" t="s">
        <v>36</v>
      </c>
      <c r="AX175" s="14" t="s">
        <v>83</v>
      </c>
      <c r="AY175" s="261" t="s">
        <v>153</v>
      </c>
    </row>
    <row r="176" s="15" customFormat="1">
      <c r="A176" s="15"/>
      <c r="B176" s="262"/>
      <c r="C176" s="263"/>
      <c r="D176" s="242" t="s">
        <v>163</v>
      </c>
      <c r="E176" s="264" t="s">
        <v>1</v>
      </c>
      <c r="F176" s="265" t="s">
        <v>167</v>
      </c>
      <c r="G176" s="263"/>
      <c r="H176" s="266">
        <v>0.002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2" t="s">
        <v>163</v>
      </c>
      <c r="AU176" s="272" t="s">
        <v>92</v>
      </c>
      <c r="AV176" s="15" t="s">
        <v>161</v>
      </c>
      <c r="AW176" s="15" t="s">
        <v>36</v>
      </c>
      <c r="AX176" s="15" t="s">
        <v>90</v>
      </c>
      <c r="AY176" s="272" t="s">
        <v>153</v>
      </c>
    </row>
    <row r="177" s="12" customFormat="1" ht="22.8" customHeight="1">
      <c r="A177" s="12"/>
      <c r="B177" s="211"/>
      <c r="C177" s="212"/>
      <c r="D177" s="213" t="s">
        <v>82</v>
      </c>
      <c r="E177" s="225" t="s">
        <v>154</v>
      </c>
      <c r="F177" s="225" t="s">
        <v>155</v>
      </c>
      <c r="G177" s="212"/>
      <c r="H177" s="212"/>
      <c r="I177" s="215"/>
      <c r="J177" s="226">
        <f>BK177</f>
        <v>0</v>
      </c>
      <c r="K177" s="212"/>
      <c r="L177" s="217"/>
      <c r="M177" s="218"/>
      <c r="N177" s="219"/>
      <c r="O177" s="219"/>
      <c r="P177" s="220">
        <f>SUM(P178:P197)</f>
        <v>0</v>
      </c>
      <c r="Q177" s="219"/>
      <c r="R177" s="220">
        <f>SUM(R178:R197)</f>
        <v>0.048214800000000002</v>
      </c>
      <c r="S177" s="219"/>
      <c r="T177" s="221">
        <f>SUM(T178:T197)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2" t="s">
        <v>90</v>
      </c>
      <c r="AT177" s="223" t="s">
        <v>82</v>
      </c>
      <c r="AU177" s="223" t="s">
        <v>90</v>
      </c>
      <c r="AY177" s="222" t="s">
        <v>153</v>
      </c>
      <c r="BK177" s="224">
        <f>SUM(BK178:BK197)</f>
        <v>0</v>
      </c>
    </row>
    <row r="178" s="2" customFormat="1" ht="24.15" customHeight="1">
      <c r="A178" s="39"/>
      <c r="B178" s="40"/>
      <c r="C178" s="227" t="s">
        <v>236</v>
      </c>
      <c r="D178" s="227" t="s">
        <v>156</v>
      </c>
      <c r="E178" s="228" t="s">
        <v>1021</v>
      </c>
      <c r="F178" s="229" t="s">
        <v>1022</v>
      </c>
      <c r="G178" s="230" t="s">
        <v>159</v>
      </c>
      <c r="H178" s="231">
        <v>1.135</v>
      </c>
      <c r="I178" s="232"/>
      <c r="J178" s="233">
        <f>ROUND(I178*H178,2)</f>
        <v>0</v>
      </c>
      <c r="K178" s="229" t="s">
        <v>160</v>
      </c>
      <c r="L178" s="45"/>
      <c r="M178" s="234" t="s">
        <v>1</v>
      </c>
      <c r="N178" s="235" t="s">
        <v>48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161</v>
      </c>
      <c r="AT178" s="238" t="s">
        <v>156</v>
      </c>
      <c r="AU178" s="238" t="s">
        <v>92</v>
      </c>
      <c r="AY178" s="18" t="s">
        <v>153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90</v>
      </c>
      <c r="BK178" s="239">
        <f>ROUND(I178*H178,2)</f>
        <v>0</v>
      </c>
      <c r="BL178" s="18" t="s">
        <v>161</v>
      </c>
      <c r="BM178" s="238" t="s">
        <v>1023</v>
      </c>
    </row>
    <row r="179" s="13" customFormat="1">
      <c r="A179" s="13"/>
      <c r="B179" s="240"/>
      <c r="C179" s="241"/>
      <c r="D179" s="242" t="s">
        <v>163</v>
      </c>
      <c r="E179" s="243" t="s">
        <v>1</v>
      </c>
      <c r="F179" s="244" t="s">
        <v>1024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163</v>
      </c>
      <c r="AU179" s="250" t="s">
        <v>92</v>
      </c>
      <c r="AV179" s="13" t="s">
        <v>90</v>
      </c>
      <c r="AW179" s="13" t="s">
        <v>36</v>
      </c>
      <c r="AX179" s="13" t="s">
        <v>83</v>
      </c>
      <c r="AY179" s="250" t="s">
        <v>153</v>
      </c>
    </row>
    <row r="180" s="13" customFormat="1">
      <c r="A180" s="13"/>
      <c r="B180" s="240"/>
      <c r="C180" s="241"/>
      <c r="D180" s="242" t="s">
        <v>163</v>
      </c>
      <c r="E180" s="243" t="s">
        <v>1</v>
      </c>
      <c r="F180" s="244" t="s">
        <v>926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163</v>
      </c>
      <c r="AU180" s="250" t="s">
        <v>92</v>
      </c>
      <c r="AV180" s="13" t="s">
        <v>90</v>
      </c>
      <c r="AW180" s="13" t="s">
        <v>36</v>
      </c>
      <c r="AX180" s="13" t="s">
        <v>83</v>
      </c>
      <c r="AY180" s="250" t="s">
        <v>153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1025</v>
      </c>
      <c r="G181" s="252"/>
      <c r="H181" s="255">
        <v>1.135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92</v>
      </c>
      <c r="AV181" s="14" t="s">
        <v>92</v>
      </c>
      <c r="AW181" s="14" t="s">
        <v>36</v>
      </c>
      <c r="AX181" s="14" t="s">
        <v>83</v>
      </c>
      <c r="AY181" s="261" t="s">
        <v>153</v>
      </c>
    </row>
    <row r="182" s="15" customFormat="1">
      <c r="A182" s="15"/>
      <c r="B182" s="262"/>
      <c r="C182" s="263"/>
      <c r="D182" s="242" t="s">
        <v>163</v>
      </c>
      <c r="E182" s="264" t="s">
        <v>1</v>
      </c>
      <c r="F182" s="265" t="s">
        <v>167</v>
      </c>
      <c r="G182" s="263"/>
      <c r="H182" s="266">
        <v>1.135</v>
      </c>
      <c r="I182" s="267"/>
      <c r="J182" s="263"/>
      <c r="K182" s="263"/>
      <c r="L182" s="268"/>
      <c r="M182" s="269"/>
      <c r="N182" s="270"/>
      <c r="O182" s="270"/>
      <c r="P182" s="270"/>
      <c r="Q182" s="270"/>
      <c r="R182" s="270"/>
      <c r="S182" s="270"/>
      <c r="T182" s="27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2" t="s">
        <v>163</v>
      </c>
      <c r="AU182" s="272" t="s">
        <v>92</v>
      </c>
      <c r="AV182" s="15" t="s">
        <v>161</v>
      </c>
      <c r="AW182" s="15" t="s">
        <v>36</v>
      </c>
      <c r="AX182" s="15" t="s">
        <v>90</v>
      </c>
      <c r="AY182" s="272" t="s">
        <v>153</v>
      </c>
    </row>
    <row r="183" s="2" customFormat="1" ht="24.15" customHeight="1">
      <c r="A183" s="39"/>
      <c r="B183" s="40"/>
      <c r="C183" s="227" t="s">
        <v>240</v>
      </c>
      <c r="D183" s="227" t="s">
        <v>156</v>
      </c>
      <c r="E183" s="228" t="s">
        <v>1026</v>
      </c>
      <c r="F183" s="229" t="s">
        <v>1027</v>
      </c>
      <c r="G183" s="230" t="s">
        <v>159</v>
      </c>
      <c r="H183" s="231">
        <v>1.135</v>
      </c>
      <c r="I183" s="232"/>
      <c r="J183" s="233">
        <f>ROUND(I183*H183,2)</f>
        <v>0</v>
      </c>
      <c r="K183" s="229" t="s">
        <v>160</v>
      </c>
      <c r="L183" s="45"/>
      <c r="M183" s="234" t="s">
        <v>1</v>
      </c>
      <c r="N183" s="235" t="s">
        <v>48</v>
      </c>
      <c r="O183" s="92"/>
      <c r="P183" s="236">
        <f>O183*H183</f>
        <v>0</v>
      </c>
      <c r="Q183" s="236">
        <v>0.0015299999999999999</v>
      </c>
      <c r="R183" s="236">
        <f>Q183*H183</f>
        <v>0.0017365499999999999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161</v>
      </c>
      <c r="AT183" s="238" t="s">
        <v>156</v>
      </c>
      <c r="AU183" s="238" t="s">
        <v>92</v>
      </c>
      <c r="AY183" s="18" t="s">
        <v>153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90</v>
      </c>
      <c r="BK183" s="239">
        <f>ROUND(I183*H183,2)</f>
        <v>0</v>
      </c>
      <c r="BL183" s="18" t="s">
        <v>161</v>
      </c>
      <c r="BM183" s="238" t="s">
        <v>1028</v>
      </c>
    </row>
    <row r="184" s="13" customFormat="1">
      <c r="A184" s="13"/>
      <c r="B184" s="240"/>
      <c r="C184" s="241"/>
      <c r="D184" s="242" t="s">
        <v>163</v>
      </c>
      <c r="E184" s="243" t="s">
        <v>1</v>
      </c>
      <c r="F184" s="244" t="s">
        <v>1024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163</v>
      </c>
      <c r="AU184" s="250" t="s">
        <v>92</v>
      </c>
      <c r="AV184" s="13" t="s">
        <v>90</v>
      </c>
      <c r="AW184" s="13" t="s">
        <v>36</v>
      </c>
      <c r="AX184" s="13" t="s">
        <v>83</v>
      </c>
      <c r="AY184" s="250" t="s">
        <v>153</v>
      </c>
    </row>
    <row r="185" s="13" customFormat="1">
      <c r="A185" s="13"/>
      <c r="B185" s="240"/>
      <c r="C185" s="241"/>
      <c r="D185" s="242" t="s">
        <v>163</v>
      </c>
      <c r="E185" s="243" t="s">
        <v>1</v>
      </c>
      <c r="F185" s="244" t="s">
        <v>926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163</v>
      </c>
      <c r="AU185" s="250" t="s">
        <v>92</v>
      </c>
      <c r="AV185" s="13" t="s">
        <v>90</v>
      </c>
      <c r="AW185" s="13" t="s">
        <v>36</v>
      </c>
      <c r="AX185" s="13" t="s">
        <v>83</v>
      </c>
      <c r="AY185" s="250" t="s">
        <v>153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1025</v>
      </c>
      <c r="G186" s="252"/>
      <c r="H186" s="255">
        <v>1.135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92</v>
      </c>
      <c r="AV186" s="14" t="s">
        <v>92</v>
      </c>
      <c r="AW186" s="14" t="s">
        <v>36</v>
      </c>
      <c r="AX186" s="14" t="s">
        <v>83</v>
      </c>
      <c r="AY186" s="261" t="s">
        <v>153</v>
      </c>
    </row>
    <row r="187" s="15" customFormat="1">
      <c r="A187" s="15"/>
      <c r="B187" s="262"/>
      <c r="C187" s="263"/>
      <c r="D187" s="242" t="s">
        <v>163</v>
      </c>
      <c r="E187" s="264" t="s">
        <v>1</v>
      </c>
      <c r="F187" s="265" t="s">
        <v>167</v>
      </c>
      <c r="G187" s="263"/>
      <c r="H187" s="266">
        <v>1.135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2" t="s">
        <v>163</v>
      </c>
      <c r="AU187" s="272" t="s">
        <v>92</v>
      </c>
      <c r="AV187" s="15" t="s">
        <v>161</v>
      </c>
      <c r="AW187" s="15" t="s">
        <v>36</v>
      </c>
      <c r="AX187" s="15" t="s">
        <v>90</v>
      </c>
      <c r="AY187" s="272" t="s">
        <v>153</v>
      </c>
    </row>
    <row r="188" s="2" customFormat="1" ht="24.15" customHeight="1">
      <c r="A188" s="39"/>
      <c r="B188" s="40"/>
      <c r="C188" s="227" t="s">
        <v>244</v>
      </c>
      <c r="D188" s="227" t="s">
        <v>156</v>
      </c>
      <c r="E188" s="228" t="s">
        <v>1029</v>
      </c>
      <c r="F188" s="229" t="s">
        <v>1030</v>
      </c>
      <c r="G188" s="230" t="s">
        <v>159</v>
      </c>
      <c r="H188" s="231">
        <v>1.135</v>
      </c>
      <c r="I188" s="232"/>
      <c r="J188" s="233">
        <f>ROUND(I188*H188,2)</f>
        <v>0</v>
      </c>
      <c r="K188" s="229" t="s">
        <v>160</v>
      </c>
      <c r="L188" s="45"/>
      <c r="M188" s="234" t="s">
        <v>1</v>
      </c>
      <c r="N188" s="235" t="s">
        <v>48</v>
      </c>
      <c r="O188" s="92"/>
      <c r="P188" s="236">
        <f>O188*H188</f>
        <v>0</v>
      </c>
      <c r="Q188" s="236">
        <v>0.0020999999999999999</v>
      </c>
      <c r="R188" s="236">
        <f>Q188*H188</f>
        <v>0.0023834999999999998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161</v>
      </c>
      <c r="AT188" s="238" t="s">
        <v>156</v>
      </c>
      <c r="AU188" s="238" t="s">
        <v>92</v>
      </c>
      <c r="AY188" s="18" t="s">
        <v>153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90</v>
      </c>
      <c r="BK188" s="239">
        <f>ROUND(I188*H188,2)</f>
        <v>0</v>
      </c>
      <c r="BL188" s="18" t="s">
        <v>161</v>
      </c>
      <c r="BM188" s="238" t="s">
        <v>1031</v>
      </c>
    </row>
    <row r="189" s="13" customFormat="1">
      <c r="A189" s="13"/>
      <c r="B189" s="240"/>
      <c r="C189" s="241"/>
      <c r="D189" s="242" t="s">
        <v>163</v>
      </c>
      <c r="E189" s="243" t="s">
        <v>1</v>
      </c>
      <c r="F189" s="244" t="s">
        <v>1024</v>
      </c>
      <c r="G189" s="241"/>
      <c r="H189" s="243" t="s">
        <v>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163</v>
      </c>
      <c r="AU189" s="250" t="s">
        <v>92</v>
      </c>
      <c r="AV189" s="13" t="s">
        <v>90</v>
      </c>
      <c r="AW189" s="13" t="s">
        <v>36</v>
      </c>
      <c r="AX189" s="13" t="s">
        <v>83</v>
      </c>
      <c r="AY189" s="250" t="s">
        <v>153</v>
      </c>
    </row>
    <row r="190" s="13" customFormat="1">
      <c r="A190" s="13"/>
      <c r="B190" s="240"/>
      <c r="C190" s="241"/>
      <c r="D190" s="242" t="s">
        <v>163</v>
      </c>
      <c r="E190" s="243" t="s">
        <v>1</v>
      </c>
      <c r="F190" s="244" t="s">
        <v>926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163</v>
      </c>
      <c r="AU190" s="250" t="s">
        <v>92</v>
      </c>
      <c r="AV190" s="13" t="s">
        <v>90</v>
      </c>
      <c r="AW190" s="13" t="s">
        <v>36</v>
      </c>
      <c r="AX190" s="13" t="s">
        <v>83</v>
      </c>
      <c r="AY190" s="250" t="s">
        <v>153</v>
      </c>
    </row>
    <row r="191" s="14" customFormat="1">
      <c r="A191" s="14"/>
      <c r="B191" s="251"/>
      <c r="C191" s="252"/>
      <c r="D191" s="242" t="s">
        <v>163</v>
      </c>
      <c r="E191" s="253" t="s">
        <v>1</v>
      </c>
      <c r="F191" s="254" t="s">
        <v>1025</v>
      </c>
      <c r="G191" s="252"/>
      <c r="H191" s="255">
        <v>1.135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163</v>
      </c>
      <c r="AU191" s="261" t="s">
        <v>92</v>
      </c>
      <c r="AV191" s="14" t="s">
        <v>92</v>
      </c>
      <c r="AW191" s="14" t="s">
        <v>36</v>
      </c>
      <c r="AX191" s="14" t="s">
        <v>83</v>
      </c>
      <c r="AY191" s="261" t="s">
        <v>153</v>
      </c>
    </row>
    <row r="192" s="15" customFormat="1">
      <c r="A192" s="15"/>
      <c r="B192" s="262"/>
      <c r="C192" s="263"/>
      <c r="D192" s="242" t="s">
        <v>163</v>
      </c>
      <c r="E192" s="264" t="s">
        <v>1</v>
      </c>
      <c r="F192" s="265" t="s">
        <v>167</v>
      </c>
      <c r="G192" s="263"/>
      <c r="H192" s="266">
        <v>1.135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2" t="s">
        <v>163</v>
      </c>
      <c r="AU192" s="272" t="s">
        <v>92</v>
      </c>
      <c r="AV192" s="15" t="s">
        <v>161</v>
      </c>
      <c r="AW192" s="15" t="s">
        <v>36</v>
      </c>
      <c r="AX192" s="15" t="s">
        <v>90</v>
      </c>
      <c r="AY192" s="272" t="s">
        <v>153</v>
      </c>
    </row>
    <row r="193" s="2" customFormat="1" ht="24.15" customHeight="1">
      <c r="A193" s="39"/>
      <c r="B193" s="40"/>
      <c r="C193" s="227" t="s">
        <v>248</v>
      </c>
      <c r="D193" s="227" t="s">
        <v>156</v>
      </c>
      <c r="E193" s="228" t="s">
        <v>1032</v>
      </c>
      <c r="F193" s="229" t="s">
        <v>1033</v>
      </c>
      <c r="G193" s="230" t="s">
        <v>159</v>
      </c>
      <c r="H193" s="231">
        <v>1.135</v>
      </c>
      <c r="I193" s="232"/>
      <c r="J193" s="233">
        <f>ROUND(I193*H193,2)</f>
        <v>0</v>
      </c>
      <c r="K193" s="229" t="s">
        <v>160</v>
      </c>
      <c r="L193" s="45"/>
      <c r="M193" s="234" t="s">
        <v>1</v>
      </c>
      <c r="N193" s="235" t="s">
        <v>48</v>
      </c>
      <c r="O193" s="92"/>
      <c r="P193" s="236">
        <f>O193*H193</f>
        <v>0</v>
      </c>
      <c r="Q193" s="236">
        <v>0.038850000000000003</v>
      </c>
      <c r="R193" s="236">
        <f>Q193*H193</f>
        <v>0.044094750000000002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161</v>
      </c>
      <c r="AT193" s="238" t="s">
        <v>156</v>
      </c>
      <c r="AU193" s="238" t="s">
        <v>92</v>
      </c>
      <c r="AY193" s="18" t="s">
        <v>153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90</v>
      </c>
      <c r="BK193" s="239">
        <f>ROUND(I193*H193,2)</f>
        <v>0</v>
      </c>
      <c r="BL193" s="18" t="s">
        <v>161</v>
      </c>
      <c r="BM193" s="238" t="s">
        <v>1034</v>
      </c>
    </row>
    <row r="194" s="13" customFormat="1">
      <c r="A194" s="13"/>
      <c r="B194" s="240"/>
      <c r="C194" s="241"/>
      <c r="D194" s="242" t="s">
        <v>163</v>
      </c>
      <c r="E194" s="243" t="s">
        <v>1</v>
      </c>
      <c r="F194" s="244" t="s">
        <v>1035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163</v>
      </c>
      <c r="AU194" s="250" t="s">
        <v>92</v>
      </c>
      <c r="AV194" s="13" t="s">
        <v>90</v>
      </c>
      <c r="AW194" s="13" t="s">
        <v>36</v>
      </c>
      <c r="AX194" s="13" t="s">
        <v>83</v>
      </c>
      <c r="AY194" s="250" t="s">
        <v>153</v>
      </c>
    </row>
    <row r="195" s="13" customFormat="1">
      <c r="A195" s="13"/>
      <c r="B195" s="240"/>
      <c r="C195" s="241"/>
      <c r="D195" s="242" t="s">
        <v>163</v>
      </c>
      <c r="E195" s="243" t="s">
        <v>1</v>
      </c>
      <c r="F195" s="244" t="s">
        <v>926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163</v>
      </c>
      <c r="AU195" s="250" t="s">
        <v>92</v>
      </c>
      <c r="AV195" s="13" t="s">
        <v>90</v>
      </c>
      <c r="AW195" s="13" t="s">
        <v>36</v>
      </c>
      <c r="AX195" s="13" t="s">
        <v>83</v>
      </c>
      <c r="AY195" s="250" t="s">
        <v>153</v>
      </c>
    </row>
    <row r="196" s="14" customFormat="1">
      <c r="A196" s="14"/>
      <c r="B196" s="251"/>
      <c r="C196" s="252"/>
      <c r="D196" s="242" t="s">
        <v>163</v>
      </c>
      <c r="E196" s="253" t="s">
        <v>1</v>
      </c>
      <c r="F196" s="254" t="s">
        <v>1036</v>
      </c>
      <c r="G196" s="252"/>
      <c r="H196" s="255">
        <v>1.135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92</v>
      </c>
      <c r="AV196" s="14" t="s">
        <v>92</v>
      </c>
      <c r="AW196" s="14" t="s">
        <v>36</v>
      </c>
      <c r="AX196" s="14" t="s">
        <v>83</v>
      </c>
      <c r="AY196" s="261" t="s">
        <v>153</v>
      </c>
    </row>
    <row r="197" s="15" customFormat="1">
      <c r="A197" s="15"/>
      <c r="B197" s="262"/>
      <c r="C197" s="263"/>
      <c r="D197" s="242" t="s">
        <v>163</v>
      </c>
      <c r="E197" s="264" t="s">
        <v>958</v>
      </c>
      <c r="F197" s="265" t="s">
        <v>167</v>
      </c>
      <c r="G197" s="263"/>
      <c r="H197" s="266">
        <v>1.135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163</v>
      </c>
      <c r="AU197" s="272" t="s">
        <v>92</v>
      </c>
      <c r="AV197" s="15" t="s">
        <v>161</v>
      </c>
      <c r="AW197" s="15" t="s">
        <v>36</v>
      </c>
      <c r="AX197" s="15" t="s">
        <v>90</v>
      </c>
      <c r="AY197" s="272" t="s">
        <v>153</v>
      </c>
    </row>
    <row r="198" s="12" customFormat="1" ht="22.8" customHeight="1">
      <c r="A198" s="12"/>
      <c r="B198" s="211"/>
      <c r="C198" s="212"/>
      <c r="D198" s="213" t="s">
        <v>82</v>
      </c>
      <c r="E198" s="225" t="s">
        <v>503</v>
      </c>
      <c r="F198" s="225" t="s">
        <v>504</v>
      </c>
      <c r="G198" s="212"/>
      <c r="H198" s="212"/>
      <c r="I198" s="215"/>
      <c r="J198" s="226">
        <f>BK198</f>
        <v>0</v>
      </c>
      <c r="K198" s="212"/>
      <c r="L198" s="217"/>
      <c r="M198" s="218"/>
      <c r="N198" s="219"/>
      <c r="O198" s="219"/>
      <c r="P198" s="220">
        <f>P199</f>
        <v>0</v>
      </c>
      <c r="Q198" s="219"/>
      <c r="R198" s="220">
        <f>R199</f>
        <v>0</v>
      </c>
      <c r="S198" s="219"/>
      <c r="T198" s="221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2" t="s">
        <v>90</v>
      </c>
      <c r="AT198" s="223" t="s">
        <v>82</v>
      </c>
      <c r="AU198" s="223" t="s">
        <v>90</v>
      </c>
      <c r="AY198" s="222" t="s">
        <v>153</v>
      </c>
      <c r="BK198" s="224">
        <f>BK199</f>
        <v>0</v>
      </c>
    </row>
    <row r="199" s="2" customFormat="1" ht="21.75" customHeight="1">
      <c r="A199" s="39"/>
      <c r="B199" s="40"/>
      <c r="C199" s="227" t="s">
        <v>253</v>
      </c>
      <c r="D199" s="227" t="s">
        <v>156</v>
      </c>
      <c r="E199" s="228" t="s">
        <v>505</v>
      </c>
      <c r="F199" s="229" t="s">
        <v>506</v>
      </c>
      <c r="G199" s="230" t="s">
        <v>230</v>
      </c>
      <c r="H199" s="231">
        <v>0.54500000000000004</v>
      </c>
      <c r="I199" s="232"/>
      <c r="J199" s="233">
        <f>ROUND(I199*H199,2)</f>
        <v>0</v>
      </c>
      <c r="K199" s="229" t="s">
        <v>160</v>
      </c>
      <c r="L199" s="45"/>
      <c r="M199" s="234" t="s">
        <v>1</v>
      </c>
      <c r="N199" s="235" t="s">
        <v>48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161</v>
      </c>
      <c r="AT199" s="238" t="s">
        <v>156</v>
      </c>
      <c r="AU199" s="238" t="s">
        <v>92</v>
      </c>
      <c r="AY199" s="18" t="s">
        <v>153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90</v>
      </c>
      <c r="BK199" s="239">
        <f>ROUND(I199*H199,2)</f>
        <v>0</v>
      </c>
      <c r="BL199" s="18" t="s">
        <v>161</v>
      </c>
      <c r="BM199" s="238" t="s">
        <v>1037</v>
      </c>
    </row>
    <row r="200" s="12" customFormat="1" ht="25.92" customHeight="1">
      <c r="A200" s="12"/>
      <c r="B200" s="211"/>
      <c r="C200" s="212"/>
      <c r="D200" s="213" t="s">
        <v>82</v>
      </c>
      <c r="E200" s="214" t="s">
        <v>257</v>
      </c>
      <c r="F200" s="214" t="s">
        <v>258</v>
      </c>
      <c r="G200" s="212"/>
      <c r="H200" s="212"/>
      <c r="I200" s="215"/>
      <c r="J200" s="216">
        <f>BK200</f>
        <v>0</v>
      </c>
      <c r="K200" s="212"/>
      <c r="L200" s="217"/>
      <c r="M200" s="218"/>
      <c r="N200" s="219"/>
      <c r="O200" s="219"/>
      <c r="P200" s="220">
        <f>P201+P217+P220</f>
        <v>0</v>
      </c>
      <c r="Q200" s="219"/>
      <c r="R200" s="220">
        <f>R201+R217+R220</f>
        <v>0.0043900000000000007</v>
      </c>
      <c r="S200" s="219"/>
      <c r="T200" s="221">
        <f>T201+T217+T220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92</v>
      </c>
      <c r="AT200" s="223" t="s">
        <v>82</v>
      </c>
      <c r="AU200" s="223" t="s">
        <v>83</v>
      </c>
      <c r="AY200" s="222" t="s">
        <v>153</v>
      </c>
      <c r="BK200" s="224">
        <f>BK201+BK217+BK220</f>
        <v>0</v>
      </c>
    </row>
    <row r="201" s="12" customFormat="1" ht="22.8" customHeight="1">
      <c r="A201" s="12"/>
      <c r="B201" s="211"/>
      <c r="C201" s="212"/>
      <c r="D201" s="213" t="s">
        <v>82</v>
      </c>
      <c r="E201" s="225" t="s">
        <v>946</v>
      </c>
      <c r="F201" s="225" t="s">
        <v>947</v>
      </c>
      <c r="G201" s="212"/>
      <c r="H201" s="212"/>
      <c r="I201" s="215"/>
      <c r="J201" s="226">
        <f>BK201</f>
        <v>0</v>
      </c>
      <c r="K201" s="212"/>
      <c r="L201" s="217"/>
      <c r="M201" s="218"/>
      <c r="N201" s="219"/>
      <c r="O201" s="219"/>
      <c r="P201" s="220">
        <f>SUM(P202:P216)</f>
        <v>0</v>
      </c>
      <c r="Q201" s="219"/>
      <c r="R201" s="220">
        <f>SUM(R202:R216)</f>
        <v>0.0039360000000000003</v>
      </c>
      <c r="S201" s="219"/>
      <c r="T201" s="221">
        <f>SUM(T202:T216)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2" t="s">
        <v>92</v>
      </c>
      <c r="AT201" s="223" t="s">
        <v>82</v>
      </c>
      <c r="AU201" s="223" t="s">
        <v>90</v>
      </c>
      <c r="AY201" s="222" t="s">
        <v>153</v>
      </c>
      <c r="BK201" s="224">
        <f>SUM(BK202:BK216)</f>
        <v>0</v>
      </c>
    </row>
    <row r="202" s="2" customFormat="1" ht="24.15" customHeight="1">
      <c r="A202" s="39"/>
      <c r="B202" s="40"/>
      <c r="C202" s="227" t="s">
        <v>261</v>
      </c>
      <c r="D202" s="227" t="s">
        <v>156</v>
      </c>
      <c r="E202" s="228" t="s">
        <v>1038</v>
      </c>
      <c r="F202" s="229" t="s">
        <v>1039</v>
      </c>
      <c r="G202" s="230" t="s">
        <v>159</v>
      </c>
      <c r="H202" s="231">
        <v>0.64000000000000001</v>
      </c>
      <c r="I202" s="232"/>
      <c r="J202" s="233">
        <f>ROUND(I202*H202,2)</f>
        <v>0</v>
      </c>
      <c r="K202" s="229" t="s">
        <v>160</v>
      </c>
      <c r="L202" s="45"/>
      <c r="M202" s="234" t="s">
        <v>1</v>
      </c>
      <c r="N202" s="235" t="s">
        <v>48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244</v>
      </c>
      <c r="AT202" s="238" t="s">
        <v>156</v>
      </c>
      <c r="AU202" s="238" t="s">
        <v>92</v>
      </c>
      <c r="AY202" s="18" t="s">
        <v>153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90</v>
      </c>
      <c r="BK202" s="239">
        <f>ROUND(I202*H202,2)</f>
        <v>0</v>
      </c>
      <c r="BL202" s="18" t="s">
        <v>244</v>
      </c>
      <c r="BM202" s="238" t="s">
        <v>1040</v>
      </c>
    </row>
    <row r="203" s="13" customFormat="1">
      <c r="A203" s="13"/>
      <c r="B203" s="240"/>
      <c r="C203" s="241"/>
      <c r="D203" s="242" t="s">
        <v>163</v>
      </c>
      <c r="E203" s="243" t="s">
        <v>1</v>
      </c>
      <c r="F203" s="244" t="s">
        <v>1041</v>
      </c>
      <c r="G203" s="241"/>
      <c r="H203" s="243" t="s">
        <v>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163</v>
      </c>
      <c r="AU203" s="250" t="s">
        <v>92</v>
      </c>
      <c r="AV203" s="13" t="s">
        <v>90</v>
      </c>
      <c r="AW203" s="13" t="s">
        <v>36</v>
      </c>
      <c r="AX203" s="13" t="s">
        <v>83</v>
      </c>
      <c r="AY203" s="250" t="s">
        <v>153</v>
      </c>
    </row>
    <row r="204" s="14" customFormat="1">
      <c r="A204" s="14"/>
      <c r="B204" s="251"/>
      <c r="C204" s="252"/>
      <c r="D204" s="242" t="s">
        <v>163</v>
      </c>
      <c r="E204" s="253" t="s">
        <v>1</v>
      </c>
      <c r="F204" s="254" t="s">
        <v>952</v>
      </c>
      <c r="G204" s="252"/>
      <c r="H204" s="255">
        <v>0.64000000000000001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163</v>
      </c>
      <c r="AU204" s="261" t="s">
        <v>92</v>
      </c>
      <c r="AV204" s="14" t="s">
        <v>92</v>
      </c>
      <c r="AW204" s="14" t="s">
        <v>36</v>
      </c>
      <c r="AX204" s="14" t="s">
        <v>83</v>
      </c>
      <c r="AY204" s="261" t="s">
        <v>153</v>
      </c>
    </row>
    <row r="205" s="15" customFormat="1">
      <c r="A205" s="15"/>
      <c r="B205" s="262"/>
      <c r="C205" s="263"/>
      <c r="D205" s="242" t="s">
        <v>163</v>
      </c>
      <c r="E205" s="264" t="s">
        <v>956</v>
      </c>
      <c r="F205" s="265" t="s">
        <v>167</v>
      </c>
      <c r="G205" s="263"/>
      <c r="H205" s="266">
        <v>0.64000000000000001</v>
      </c>
      <c r="I205" s="267"/>
      <c r="J205" s="263"/>
      <c r="K205" s="263"/>
      <c r="L205" s="268"/>
      <c r="M205" s="269"/>
      <c r="N205" s="270"/>
      <c r="O205" s="270"/>
      <c r="P205" s="270"/>
      <c r="Q205" s="270"/>
      <c r="R205" s="270"/>
      <c r="S205" s="270"/>
      <c r="T205" s="27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2" t="s">
        <v>163</v>
      </c>
      <c r="AU205" s="272" t="s">
        <v>92</v>
      </c>
      <c r="AV205" s="15" t="s">
        <v>161</v>
      </c>
      <c r="AW205" s="15" t="s">
        <v>36</v>
      </c>
      <c r="AX205" s="15" t="s">
        <v>90</v>
      </c>
      <c r="AY205" s="272" t="s">
        <v>153</v>
      </c>
    </row>
    <row r="206" s="2" customFormat="1" ht="16.5" customHeight="1">
      <c r="A206" s="39"/>
      <c r="B206" s="40"/>
      <c r="C206" s="290" t="s">
        <v>270</v>
      </c>
      <c r="D206" s="290" t="s">
        <v>499</v>
      </c>
      <c r="E206" s="291" t="s">
        <v>1042</v>
      </c>
      <c r="F206" s="292" t="s">
        <v>1043</v>
      </c>
      <c r="G206" s="293" t="s">
        <v>1044</v>
      </c>
      <c r="H206" s="294">
        <v>0.22400000000000001</v>
      </c>
      <c r="I206" s="295"/>
      <c r="J206" s="296">
        <f>ROUND(I206*H206,2)</f>
        <v>0</v>
      </c>
      <c r="K206" s="292" t="s">
        <v>160</v>
      </c>
      <c r="L206" s="297"/>
      <c r="M206" s="298" t="s">
        <v>1</v>
      </c>
      <c r="N206" s="299" t="s">
        <v>48</v>
      </c>
      <c r="O206" s="92"/>
      <c r="P206" s="236">
        <f>O206*H206</f>
        <v>0</v>
      </c>
      <c r="Q206" s="236">
        <v>0.001</v>
      </c>
      <c r="R206" s="236">
        <f>Q206*H206</f>
        <v>0.000224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349</v>
      </c>
      <c r="AT206" s="238" t="s">
        <v>499</v>
      </c>
      <c r="AU206" s="238" t="s">
        <v>92</v>
      </c>
      <c r="AY206" s="18" t="s">
        <v>153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90</v>
      </c>
      <c r="BK206" s="239">
        <f>ROUND(I206*H206,2)</f>
        <v>0</v>
      </c>
      <c r="BL206" s="18" t="s">
        <v>244</v>
      </c>
      <c r="BM206" s="238" t="s">
        <v>1045</v>
      </c>
    </row>
    <row r="207" s="14" customFormat="1">
      <c r="A207" s="14"/>
      <c r="B207" s="251"/>
      <c r="C207" s="252"/>
      <c r="D207" s="242" t="s">
        <v>163</v>
      </c>
      <c r="E207" s="252"/>
      <c r="F207" s="254" t="s">
        <v>1046</v>
      </c>
      <c r="G207" s="252"/>
      <c r="H207" s="255">
        <v>0.22400000000000001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163</v>
      </c>
      <c r="AU207" s="261" t="s">
        <v>92</v>
      </c>
      <c r="AV207" s="14" t="s">
        <v>92</v>
      </c>
      <c r="AW207" s="14" t="s">
        <v>4</v>
      </c>
      <c r="AX207" s="14" t="s">
        <v>90</v>
      </c>
      <c r="AY207" s="261" t="s">
        <v>153</v>
      </c>
    </row>
    <row r="208" s="2" customFormat="1" ht="24.15" customHeight="1">
      <c r="A208" s="39"/>
      <c r="B208" s="40"/>
      <c r="C208" s="227" t="s">
        <v>7</v>
      </c>
      <c r="D208" s="227" t="s">
        <v>156</v>
      </c>
      <c r="E208" s="228" t="s">
        <v>1047</v>
      </c>
      <c r="F208" s="229" t="s">
        <v>1048</v>
      </c>
      <c r="G208" s="230" t="s">
        <v>159</v>
      </c>
      <c r="H208" s="231">
        <v>0.64000000000000001</v>
      </c>
      <c r="I208" s="232"/>
      <c r="J208" s="233">
        <f>ROUND(I208*H208,2)</f>
        <v>0</v>
      </c>
      <c r="K208" s="229" t="s">
        <v>160</v>
      </c>
      <c r="L208" s="45"/>
      <c r="M208" s="234" t="s">
        <v>1</v>
      </c>
      <c r="N208" s="235" t="s">
        <v>48</v>
      </c>
      <c r="O208" s="92"/>
      <c r="P208" s="236">
        <f>O208*H208</f>
        <v>0</v>
      </c>
      <c r="Q208" s="236">
        <v>0.00040000000000000002</v>
      </c>
      <c r="R208" s="236">
        <f>Q208*H208</f>
        <v>0.00025600000000000004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244</v>
      </c>
      <c r="AT208" s="238" t="s">
        <v>156</v>
      </c>
      <c r="AU208" s="238" t="s">
        <v>92</v>
      </c>
      <c r="AY208" s="18" t="s">
        <v>153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90</v>
      </c>
      <c r="BK208" s="239">
        <f>ROUND(I208*H208,2)</f>
        <v>0</v>
      </c>
      <c r="BL208" s="18" t="s">
        <v>244</v>
      </c>
      <c r="BM208" s="238" t="s">
        <v>1049</v>
      </c>
    </row>
    <row r="209" s="13" customFormat="1">
      <c r="A209" s="13"/>
      <c r="B209" s="240"/>
      <c r="C209" s="241"/>
      <c r="D209" s="242" t="s">
        <v>163</v>
      </c>
      <c r="E209" s="243" t="s">
        <v>1</v>
      </c>
      <c r="F209" s="244" t="s">
        <v>1050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163</v>
      </c>
      <c r="AU209" s="250" t="s">
        <v>92</v>
      </c>
      <c r="AV209" s="13" t="s">
        <v>90</v>
      </c>
      <c r="AW209" s="13" t="s">
        <v>36</v>
      </c>
      <c r="AX209" s="13" t="s">
        <v>83</v>
      </c>
      <c r="AY209" s="250" t="s">
        <v>153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1051</v>
      </c>
      <c r="G210" s="252"/>
      <c r="H210" s="255">
        <v>0.64000000000000001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92</v>
      </c>
      <c r="AV210" s="14" t="s">
        <v>92</v>
      </c>
      <c r="AW210" s="14" t="s">
        <v>36</v>
      </c>
      <c r="AX210" s="14" t="s">
        <v>83</v>
      </c>
      <c r="AY210" s="261" t="s">
        <v>153</v>
      </c>
    </row>
    <row r="211" s="15" customFormat="1">
      <c r="A211" s="15"/>
      <c r="B211" s="262"/>
      <c r="C211" s="263"/>
      <c r="D211" s="242" t="s">
        <v>163</v>
      </c>
      <c r="E211" s="264" t="s">
        <v>1</v>
      </c>
      <c r="F211" s="265" t="s">
        <v>167</v>
      </c>
      <c r="G211" s="263"/>
      <c r="H211" s="266">
        <v>0.64000000000000001</v>
      </c>
      <c r="I211" s="267"/>
      <c r="J211" s="263"/>
      <c r="K211" s="263"/>
      <c r="L211" s="268"/>
      <c r="M211" s="269"/>
      <c r="N211" s="270"/>
      <c r="O211" s="270"/>
      <c r="P211" s="270"/>
      <c r="Q211" s="270"/>
      <c r="R211" s="270"/>
      <c r="S211" s="270"/>
      <c r="T211" s="27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2" t="s">
        <v>163</v>
      </c>
      <c r="AU211" s="272" t="s">
        <v>92</v>
      </c>
      <c r="AV211" s="15" t="s">
        <v>161</v>
      </c>
      <c r="AW211" s="15" t="s">
        <v>36</v>
      </c>
      <c r="AX211" s="15" t="s">
        <v>90</v>
      </c>
      <c r="AY211" s="272" t="s">
        <v>153</v>
      </c>
    </row>
    <row r="212" s="2" customFormat="1" ht="49.05" customHeight="1">
      <c r="A212" s="39"/>
      <c r="B212" s="40"/>
      <c r="C212" s="290" t="s">
        <v>279</v>
      </c>
      <c r="D212" s="290" t="s">
        <v>499</v>
      </c>
      <c r="E212" s="291" t="s">
        <v>1052</v>
      </c>
      <c r="F212" s="292" t="s">
        <v>1053</v>
      </c>
      <c r="G212" s="293" t="s">
        <v>159</v>
      </c>
      <c r="H212" s="294">
        <v>0.64000000000000001</v>
      </c>
      <c r="I212" s="295"/>
      <c r="J212" s="296">
        <f>ROUND(I212*H212,2)</f>
        <v>0</v>
      </c>
      <c r="K212" s="292" t="s">
        <v>160</v>
      </c>
      <c r="L212" s="297"/>
      <c r="M212" s="298" t="s">
        <v>1</v>
      </c>
      <c r="N212" s="299" t="s">
        <v>48</v>
      </c>
      <c r="O212" s="92"/>
      <c r="P212" s="236">
        <f>O212*H212</f>
        <v>0</v>
      </c>
      <c r="Q212" s="236">
        <v>0.0054000000000000003</v>
      </c>
      <c r="R212" s="236">
        <f>Q212*H212</f>
        <v>0.0034560000000000003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349</v>
      </c>
      <c r="AT212" s="238" t="s">
        <v>499</v>
      </c>
      <c r="AU212" s="238" t="s">
        <v>92</v>
      </c>
      <c r="AY212" s="18" t="s">
        <v>153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90</v>
      </c>
      <c r="BK212" s="239">
        <f>ROUND(I212*H212,2)</f>
        <v>0</v>
      </c>
      <c r="BL212" s="18" t="s">
        <v>244</v>
      </c>
      <c r="BM212" s="238" t="s">
        <v>1054</v>
      </c>
    </row>
    <row r="213" s="13" customFormat="1">
      <c r="A213" s="13"/>
      <c r="B213" s="240"/>
      <c r="C213" s="241"/>
      <c r="D213" s="242" t="s">
        <v>163</v>
      </c>
      <c r="E213" s="243" t="s">
        <v>1</v>
      </c>
      <c r="F213" s="244" t="s">
        <v>1050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163</v>
      </c>
      <c r="AU213" s="250" t="s">
        <v>92</v>
      </c>
      <c r="AV213" s="13" t="s">
        <v>90</v>
      </c>
      <c r="AW213" s="13" t="s">
        <v>36</v>
      </c>
      <c r="AX213" s="13" t="s">
        <v>83</v>
      </c>
      <c r="AY213" s="250" t="s">
        <v>153</v>
      </c>
    </row>
    <row r="214" s="14" customFormat="1">
      <c r="A214" s="14"/>
      <c r="B214" s="251"/>
      <c r="C214" s="252"/>
      <c r="D214" s="242" t="s">
        <v>163</v>
      </c>
      <c r="E214" s="253" t="s">
        <v>1</v>
      </c>
      <c r="F214" s="254" t="s">
        <v>1051</v>
      </c>
      <c r="G214" s="252"/>
      <c r="H214" s="255">
        <v>0.64000000000000001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163</v>
      </c>
      <c r="AU214" s="261" t="s">
        <v>92</v>
      </c>
      <c r="AV214" s="14" t="s">
        <v>92</v>
      </c>
      <c r="AW214" s="14" t="s">
        <v>36</v>
      </c>
      <c r="AX214" s="14" t="s">
        <v>83</v>
      </c>
      <c r="AY214" s="261" t="s">
        <v>153</v>
      </c>
    </row>
    <row r="215" s="15" customFormat="1">
      <c r="A215" s="15"/>
      <c r="B215" s="262"/>
      <c r="C215" s="263"/>
      <c r="D215" s="242" t="s">
        <v>163</v>
      </c>
      <c r="E215" s="264" t="s">
        <v>1</v>
      </c>
      <c r="F215" s="265" t="s">
        <v>167</v>
      </c>
      <c r="G215" s="263"/>
      <c r="H215" s="266">
        <v>0.64000000000000001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2" t="s">
        <v>163</v>
      </c>
      <c r="AU215" s="272" t="s">
        <v>92</v>
      </c>
      <c r="AV215" s="15" t="s">
        <v>161</v>
      </c>
      <c r="AW215" s="15" t="s">
        <v>36</v>
      </c>
      <c r="AX215" s="15" t="s">
        <v>90</v>
      </c>
      <c r="AY215" s="272" t="s">
        <v>153</v>
      </c>
    </row>
    <row r="216" s="2" customFormat="1" ht="24.15" customHeight="1">
      <c r="A216" s="39"/>
      <c r="B216" s="40"/>
      <c r="C216" s="227" t="s">
        <v>285</v>
      </c>
      <c r="D216" s="227" t="s">
        <v>156</v>
      </c>
      <c r="E216" s="228" t="s">
        <v>1055</v>
      </c>
      <c r="F216" s="229" t="s">
        <v>1056</v>
      </c>
      <c r="G216" s="230" t="s">
        <v>230</v>
      </c>
      <c r="H216" s="231">
        <v>0.0040000000000000001</v>
      </c>
      <c r="I216" s="232"/>
      <c r="J216" s="233">
        <f>ROUND(I216*H216,2)</f>
        <v>0</v>
      </c>
      <c r="K216" s="229" t="s">
        <v>160</v>
      </c>
      <c r="L216" s="45"/>
      <c r="M216" s="234" t="s">
        <v>1</v>
      </c>
      <c r="N216" s="235" t="s">
        <v>48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244</v>
      </c>
      <c r="AT216" s="238" t="s">
        <v>156</v>
      </c>
      <c r="AU216" s="238" t="s">
        <v>92</v>
      </c>
      <c r="AY216" s="18" t="s">
        <v>153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90</v>
      </c>
      <c r="BK216" s="239">
        <f>ROUND(I216*H216,2)</f>
        <v>0</v>
      </c>
      <c r="BL216" s="18" t="s">
        <v>244</v>
      </c>
      <c r="BM216" s="238" t="s">
        <v>1057</v>
      </c>
    </row>
    <row r="217" s="12" customFormat="1" ht="22.8" customHeight="1">
      <c r="A217" s="12"/>
      <c r="B217" s="211"/>
      <c r="C217" s="212"/>
      <c r="D217" s="213" t="s">
        <v>82</v>
      </c>
      <c r="E217" s="225" t="s">
        <v>294</v>
      </c>
      <c r="F217" s="225" t="s">
        <v>295</v>
      </c>
      <c r="G217" s="212"/>
      <c r="H217" s="212"/>
      <c r="I217" s="215"/>
      <c r="J217" s="226">
        <f>BK217</f>
        <v>0</v>
      </c>
      <c r="K217" s="212"/>
      <c r="L217" s="217"/>
      <c r="M217" s="218"/>
      <c r="N217" s="219"/>
      <c r="O217" s="219"/>
      <c r="P217" s="220">
        <f>SUM(P218:P219)</f>
        <v>0</v>
      </c>
      <c r="Q217" s="219"/>
      <c r="R217" s="220">
        <f>SUM(R218:R219)</f>
        <v>0</v>
      </c>
      <c r="S217" s="219"/>
      <c r="T217" s="221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2" t="s">
        <v>92</v>
      </c>
      <c r="AT217" s="223" t="s">
        <v>82</v>
      </c>
      <c r="AU217" s="223" t="s">
        <v>90</v>
      </c>
      <c r="AY217" s="222" t="s">
        <v>153</v>
      </c>
      <c r="BK217" s="224">
        <f>SUM(BK218:BK219)</f>
        <v>0</v>
      </c>
    </row>
    <row r="218" s="2" customFormat="1" ht="44.25" customHeight="1">
      <c r="A218" s="39"/>
      <c r="B218" s="40"/>
      <c r="C218" s="227" t="s">
        <v>289</v>
      </c>
      <c r="D218" s="227" t="s">
        <v>156</v>
      </c>
      <c r="E218" s="228" t="s">
        <v>1058</v>
      </c>
      <c r="F218" s="229" t="s">
        <v>1059</v>
      </c>
      <c r="G218" s="230" t="s">
        <v>567</v>
      </c>
      <c r="H218" s="231">
        <v>1</v>
      </c>
      <c r="I218" s="232"/>
      <c r="J218" s="233">
        <f>ROUND(I218*H218,2)</f>
        <v>0</v>
      </c>
      <c r="K218" s="229" t="s">
        <v>1</v>
      </c>
      <c r="L218" s="45"/>
      <c r="M218" s="234" t="s">
        <v>1</v>
      </c>
      <c r="N218" s="235" t="s">
        <v>48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244</v>
      </c>
      <c r="AT218" s="238" t="s">
        <v>156</v>
      </c>
      <c r="AU218" s="238" t="s">
        <v>92</v>
      </c>
      <c r="AY218" s="18" t="s">
        <v>153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90</v>
      </c>
      <c r="BK218" s="239">
        <f>ROUND(I218*H218,2)</f>
        <v>0</v>
      </c>
      <c r="BL218" s="18" t="s">
        <v>244</v>
      </c>
      <c r="BM218" s="238" t="s">
        <v>1060</v>
      </c>
    </row>
    <row r="219" s="2" customFormat="1" ht="44.25" customHeight="1">
      <c r="A219" s="39"/>
      <c r="B219" s="40"/>
      <c r="C219" s="227" t="s">
        <v>296</v>
      </c>
      <c r="D219" s="227" t="s">
        <v>156</v>
      </c>
      <c r="E219" s="228" t="s">
        <v>1061</v>
      </c>
      <c r="F219" s="229" t="s">
        <v>1062</v>
      </c>
      <c r="G219" s="230" t="s">
        <v>567</v>
      </c>
      <c r="H219" s="231">
        <v>1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48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244</v>
      </c>
      <c r="AT219" s="238" t="s">
        <v>156</v>
      </c>
      <c r="AU219" s="238" t="s">
        <v>92</v>
      </c>
      <c r="AY219" s="18" t="s">
        <v>153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90</v>
      </c>
      <c r="BK219" s="239">
        <f>ROUND(I219*H219,2)</f>
        <v>0</v>
      </c>
      <c r="BL219" s="18" t="s">
        <v>244</v>
      </c>
      <c r="BM219" s="238" t="s">
        <v>1063</v>
      </c>
    </row>
    <row r="220" s="12" customFormat="1" ht="22.8" customHeight="1">
      <c r="A220" s="12"/>
      <c r="B220" s="211"/>
      <c r="C220" s="212"/>
      <c r="D220" s="213" t="s">
        <v>82</v>
      </c>
      <c r="E220" s="225" t="s">
        <v>347</v>
      </c>
      <c r="F220" s="225" t="s">
        <v>348</v>
      </c>
      <c r="G220" s="212"/>
      <c r="H220" s="212"/>
      <c r="I220" s="215"/>
      <c r="J220" s="226">
        <f>BK220</f>
        <v>0</v>
      </c>
      <c r="K220" s="212"/>
      <c r="L220" s="217"/>
      <c r="M220" s="218"/>
      <c r="N220" s="219"/>
      <c r="O220" s="219"/>
      <c r="P220" s="220">
        <f>SUM(P221:P227)</f>
        <v>0</v>
      </c>
      <c r="Q220" s="219"/>
      <c r="R220" s="220">
        <f>SUM(R221:R227)</f>
        <v>0.00045400000000000003</v>
      </c>
      <c r="S220" s="219"/>
      <c r="T220" s="221">
        <f>SUM(T221:T227)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2" t="s">
        <v>92</v>
      </c>
      <c r="AT220" s="223" t="s">
        <v>82</v>
      </c>
      <c r="AU220" s="223" t="s">
        <v>90</v>
      </c>
      <c r="AY220" s="222" t="s">
        <v>153</v>
      </c>
      <c r="BK220" s="224">
        <f>SUM(BK221:BK227)</f>
        <v>0</v>
      </c>
    </row>
    <row r="221" s="2" customFormat="1" ht="44.25" customHeight="1">
      <c r="A221" s="39"/>
      <c r="B221" s="40"/>
      <c r="C221" s="227" t="s">
        <v>303</v>
      </c>
      <c r="D221" s="227" t="s">
        <v>156</v>
      </c>
      <c r="E221" s="228" t="s">
        <v>1064</v>
      </c>
      <c r="F221" s="229" t="s">
        <v>1065</v>
      </c>
      <c r="G221" s="230" t="s">
        <v>159</v>
      </c>
      <c r="H221" s="231">
        <v>1.135</v>
      </c>
      <c r="I221" s="232"/>
      <c r="J221" s="233">
        <f>ROUND(I221*H221,2)</f>
        <v>0</v>
      </c>
      <c r="K221" s="229" t="s">
        <v>160</v>
      </c>
      <c r="L221" s="45"/>
      <c r="M221" s="234" t="s">
        <v>1</v>
      </c>
      <c r="N221" s="235" t="s">
        <v>48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244</v>
      </c>
      <c r="AT221" s="238" t="s">
        <v>156</v>
      </c>
      <c r="AU221" s="238" t="s">
        <v>92</v>
      </c>
      <c r="AY221" s="18" t="s">
        <v>153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90</v>
      </c>
      <c r="BK221" s="239">
        <f>ROUND(I221*H221,2)</f>
        <v>0</v>
      </c>
      <c r="BL221" s="18" t="s">
        <v>244</v>
      </c>
      <c r="BM221" s="238" t="s">
        <v>1066</v>
      </c>
    </row>
    <row r="222" s="13" customFormat="1">
      <c r="A222" s="13"/>
      <c r="B222" s="240"/>
      <c r="C222" s="241"/>
      <c r="D222" s="242" t="s">
        <v>163</v>
      </c>
      <c r="E222" s="243" t="s">
        <v>1</v>
      </c>
      <c r="F222" s="244" t="s">
        <v>1024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163</v>
      </c>
      <c r="AU222" s="250" t="s">
        <v>92</v>
      </c>
      <c r="AV222" s="13" t="s">
        <v>90</v>
      </c>
      <c r="AW222" s="13" t="s">
        <v>36</v>
      </c>
      <c r="AX222" s="13" t="s">
        <v>83</v>
      </c>
      <c r="AY222" s="250" t="s">
        <v>153</v>
      </c>
    </row>
    <row r="223" s="13" customFormat="1">
      <c r="A223" s="13"/>
      <c r="B223" s="240"/>
      <c r="C223" s="241"/>
      <c r="D223" s="242" t="s">
        <v>163</v>
      </c>
      <c r="E223" s="243" t="s">
        <v>1</v>
      </c>
      <c r="F223" s="244" t="s">
        <v>926</v>
      </c>
      <c r="G223" s="241"/>
      <c r="H223" s="243" t="s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163</v>
      </c>
      <c r="AU223" s="250" t="s">
        <v>92</v>
      </c>
      <c r="AV223" s="13" t="s">
        <v>90</v>
      </c>
      <c r="AW223" s="13" t="s">
        <v>36</v>
      </c>
      <c r="AX223" s="13" t="s">
        <v>83</v>
      </c>
      <c r="AY223" s="250" t="s">
        <v>153</v>
      </c>
    </row>
    <row r="224" s="14" customFormat="1">
      <c r="A224" s="14"/>
      <c r="B224" s="251"/>
      <c r="C224" s="252"/>
      <c r="D224" s="242" t="s">
        <v>163</v>
      </c>
      <c r="E224" s="253" t="s">
        <v>1</v>
      </c>
      <c r="F224" s="254" t="s">
        <v>1025</v>
      </c>
      <c r="G224" s="252"/>
      <c r="H224" s="255">
        <v>1.135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163</v>
      </c>
      <c r="AU224" s="261" t="s">
        <v>92</v>
      </c>
      <c r="AV224" s="14" t="s">
        <v>92</v>
      </c>
      <c r="AW224" s="14" t="s">
        <v>36</v>
      </c>
      <c r="AX224" s="14" t="s">
        <v>83</v>
      </c>
      <c r="AY224" s="261" t="s">
        <v>153</v>
      </c>
    </row>
    <row r="225" s="15" customFormat="1">
      <c r="A225" s="15"/>
      <c r="B225" s="262"/>
      <c r="C225" s="263"/>
      <c r="D225" s="242" t="s">
        <v>163</v>
      </c>
      <c r="E225" s="264" t="s">
        <v>1</v>
      </c>
      <c r="F225" s="265" t="s">
        <v>167</v>
      </c>
      <c r="G225" s="263"/>
      <c r="H225" s="266">
        <v>1.135</v>
      </c>
      <c r="I225" s="267"/>
      <c r="J225" s="263"/>
      <c r="K225" s="263"/>
      <c r="L225" s="268"/>
      <c r="M225" s="269"/>
      <c r="N225" s="270"/>
      <c r="O225" s="270"/>
      <c r="P225" s="270"/>
      <c r="Q225" s="270"/>
      <c r="R225" s="270"/>
      <c r="S225" s="270"/>
      <c r="T225" s="27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2" t="s">
        <v>163</v>
      </c>
      <c r="AU225" s="272" t="s">
        <v>92</v>
      </c>
      <c r="AV225" s="15" t="s">
        <v>161</v>
      </c>
      <c r="AW225" s="15" t="s">
        <v>36</v>
      </c>
      <c r="AX225" s="15" t="s">
        <v>90</v>
      </c>
      <c r="AY225" s="272" t="s">
        <v>153</v>
      </c>
    </row>
    <row r="226" s="2" customFormat="1" ht="16.5" customHeight="1">
      <c r="A226" s="39"/>
      <c r="B226" s="40"/>
      <c r="C226" s="290" t="s">
        <v>312</v>
      </c>
      <c r="D226" s="290" t="s">
        <v>499</v>
      </c>
      <c r="E226" s="291" t="s">
        <v>1067</v>
      </c>
      <c r="F226" s="292" t="s">
        <v>1068</v>
      </c>
      <c r="G226" s="293" t="s">
        <v>1044</v>
      </c>
      <c r="H226" s="294">
        <v>0.45400000000000001</v>
      </c>
      <c r="I226" s="295"/>
      <c r="J226" s="296">
        <f>ROUND(I226*H226,2)</f>
        <v>0</v>
      </c>
      <c r="K226" s="292" t="s">
        <v>160</v>
      </c>
      <c r="L226" s="297"/>
      <c r="M226" s="298" t="s">
        <v>1</v>
      </c>
      <c r="N226" s="299" t="s">
        <v>48</v>
      </c>
      <c r="O226" s="92"/>
      <c r="P226" s="236">
        <f>O226*H226</f>
        <v>0</v>
      </c>
      <c r="Q226" s="236">
        <v>0.001</v>
      </c>
      <c r="R226" s="236">
        <f>Q226*H226</f>
        <v>0.00045400000000000003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349</v>
      </c>
      <c r="AT226" s="238" t="s">
        <v>499</v>
      </c>
      <c r="AU226" s="238" t="s">
        <v>92</v>
      </c>
      <c r="AY226" s="18" t="s">
        <v>153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90</v>
      </c>
      <c r="BK226" s="239">
        <f>ROUND(I226*H226,2)</f>
        <v>0</v>
      </c>
      <c r="BL226" s="18" t="s">
        <v>244</v>
      </c>
      <c r="BM226" s="238" t="s">
        <v>1069</v>
      </c>
    </row>
    <row r="227" s="14" customFormat="1">
      <c r="A227" s="14"/>
      <c r="B227" s="251"/>
      <c r="C227" s="252"/>
      <c r="D227" s="242" t="s">
        <v>163</v>
      </c>
      <c r="E227" s="252"/>
      <c r="F227" s="254" t="s">
        <v>1070</v>
      </c>
      <c r="G227" s="252"/>
      <c r="H227" s="255">
        <v>0.45400000000000001</v>
      </c>
      <c r="I227" s="256"/>
      <c r="J227" s="252"/>
      <c r="K227" s="252"/>
      <c r="L227" s="257"/>
      <c r="M227" s="310"/>
      <c r="N227" s="311"/>
      <c r="O227" s="311"/>
      <c r="P227" s="311"/>
      <c r="Q227" s="311"/>
      <c r="R227" s="311"/>
      <c r="S227" s="311"/>
      <c r="T227" s="31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163</v>
      </c>
      <c r="AU227" s="261" t="s">
        <v>92</v>
      </c>
      <c r="AV227" s="14" t="s">
        <v>92</v>
      </c>
      <c r="AW227" s="14" t="s">
        <v>4</v>
      </c>
      <c r="AX227" s="14" t="s">
        <v>90</v>
      </c>
      <c r="AY227" s="261" t="s">
        <v>153</v>
      </c>
    </row>
    <row r="228" s="2" customFormat="1" ht="6.96" customHeight="1">
      <c r="A228" s="39"/>
      <c r="B228" s="67"/>
      <c r="C228" s="68"/>
      <c r="D228" s="68"/>
      <c r="E228" s="68"/>
      <c r="F228" s="68"/>
      <c r="G228" s="68"/>
      <c r="H228" s="68"/>
      <c r="I228" s="68"/>
      <c r="J228" s="68"/>
      <c r="K228" s="68"/>
      <c r="L228" s="45"/>
      <c r="M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</row>
  </sheetData>
  <sheetProtection sheet="1" autoFilter="0" formatColumns="0" formatRows="0" objects="1" scenarios="1" spinCount="100000" saltValue="H/hRcPVGEIBADdBaLufVELn6GQ9ADzJUrCw77kv57zHPjMTYusbhsoLLvnaLLCFLCAvgfDmsd8G4gvhIsuNZVQ==" hashValue="PUecj5C+V5JjX8eon4UNYCQaMrKAsPTqNDF28s/dY+J7xnlQ4QSbEdga7y2cnyU4wFuf3HEXEZn11Ge8DC98CQ==" algorithmName="SHA-512" password="CC35"/>
  <autoFilter ref="C129:K2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1"/>
    </row>
    <row r="4" s="1" customFormat="1" ht="24.96" customHeight="1">
      <c r="B4" s="21"/>
      <c r="C4" s="149" t="s">
        <v>1071</v>
      </c>
      <c r="H4" s="21"/>
    </row>
    <row r="5" s="1" customFormat="1" ht="12" customHeight="1">
      <c r="B5" s="21"/>
      <c r="C5" s="313" t="s">
        <v>13</v>
      </c>
      <c r="D5" s="157" t="s">
        <v>14</v>
      </c>
      <c r="E5" s="1"/>
      <c r="F5" s="1"/>
      <c r="H5" s="21"/>
    </row>
    <row r="6" s="1" customFormat="1" ht="36.96" customHeight="1">
      <c r="B6" s="21"/>
      <c r="C6" s="314" t="s">
        <v>16</v>
      </c>
      <c r="D6" s="315" t="s">
        <v>17</v>
      </c>
      <c r="E6" s="1"/>
      <c r="F6" s="1"/>
      <c r="H6" s="21"/>
    </row>
    <row r="7" s="1" customFormat="1" ht="16.5" customHeight="1">
      <c r="B7" s="21"/>
      <c r="C7" s="151" t="s">
        <v>22</v>
      </c>
      <c r="D7" s="154" t="str">
        <f>'Rekapitulace stavby'!AN8</f>
        <v>17. 7. 2024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0"/>
      <c r="B9" s="316"/>
      <c r="C9" s="317" t="s">
        <v>64</v>
      </c>
      <c r="D9" s="318" t="s">
        <v>65</v>
      </c>
      <c r="E9" s="318" t="s">
        <v>140</v>
      </c>
      <c r="F9" s="319" t="s">
        <v>1072</v>
      </c>
      <c r="G9" s="200"/>
      <c r="H9" s="316"/>
    </row>
    <row r="10" s="2" customFormat="1" ht="26.4" customHeight="1">
      <c r="A10" s="39"/>
      <c r="B10" s="45"/>
      <c r="C10" s="320" t="s">
        <v>1073</v>
      </c>
      <c r="D10" s="320" t="s">
        <v>99</v>
      </c>
      <c r="E10" s="39"/>
      <c r="F10" s="39"/>
      <c r="G10" s="39"/>
      <c r="H10" s="45"/>
    </row>
    <row r="11" s="2" customFormat="1" ht="16.8" customHeight="1">
      <c r="A11" s="39"/>
      <c r="B11" s="45"/>
      <c r="C11" s="321" t="s">
        <v>372</v>
      </c>
      <c r="D11" s="322" t="s">
        <v>373</v>
      </c>
      <c r="E11" s="323" t="s">
        <v>159</v>
      </c>
      <c r="F11" s="324">
        <v>63.417000000000002</v>
      </c>
      <c r="G11" s="39"/>
      <c r="H11" s="45"/>
    </row>
    <row r="12" s="2" customFormat="1" ht="16.8" customHeight="1">
      <c r="A12" s="39"/>
      <c r="B12" s="45"/>
      <c r="C12" s="325" t="s">
        <v>1</v>
      </c>
      <c r="D12" s="325" t="s">
        <v>818</v>
      </c>
      <c r="E12" s="18" t="s">
        <v>1</v>
      </c>
      <c r="F12" s="326">
        <v>0</v>
      </c>
      <c r="G12" s="39"/>
      <c r="H12" s="45"/>
    </row>
    <row r="13" s="2" customFormat="1" ht="16.8" customHeight="1">
      <c r="A13" s="39"/>
      <c r="B13" s="45"/>
      <c r="C13" s="325" t="s">
        <v>1</v>
      </c>
      <c r="D13" s="325" t="s">
        <v>796</v>
      </c>
      <c r="E13" s="18" t="s">
        <v>1</v>
      </c>
      <c r="F13" s="326">
        <v>0</v>
      </c>
      <c r="G13" s="39"/>
      <c r="H13" s="45"/>
    </row>
    <row r="14" s="2" customFormat="1">
      <c r="A14" s="39"/>
      <c r="B14" s="45"/>
      <c r="C14" s="325" t="s">
        <v>1</v>
      </c>
      <c r="D14" s="325" t="s">
        <v>819</v>
      </c>
      <c r="E14" s="18" t="s">
        <v>1</v>
      </c>
      <c r="F14" s="326">
        <v>76.128</v>
      </c>
      <c r="G14" s="39"/>
      <c r="H14" s="45"/>
    </row>
    <row r="15" s="2" customFormat="1" ht="16.8" customHeight="1">
      <c r="A15" s="39"/>
      <c r="B15" s="45"/>
      <c r="C15" s="325" t="s">
        <v>1</v>
      </c>
      <c r="D15" s="325" t="s">
        <v>820</v>
      </c>
      <c r="E15" s="18" t="s">
        <v>1</v>
      </c>
      <c r="F15" s="326">
        <v>-12.711</v>
      </c>
      <c r="G15" s="39"/>
      <c r="H15" s="45"/>
    </row>
    <row r="16" s="2" customFormat="1" ht="16.8" customHeight="1">
      <c r="A16" s="39"/>
      <c r="B16" s="45"/>
      <c r="C16" s="325" t="s">
        <v>372</v>
      </c>
      <c r="D16" s="325" t="s">
        <v>167</v>
      </c>
      <c r="E16" s="18" t="s">
        <v>1</v>
      </c>
      <c r="F16" s="326">
        <v>63.417000000000002</v>
      </c>
      <c r="G16" s="39"/>
      <c r="H16" s="45"/>
    </row>
    <row r="17" s="2" customFormat="1" ht="16.8" customHeight="1">
      <c r="A17" s="39"/>
      <c r="B17" s="45"/>
      <c r="C17" s="327" t="s">
        <v>1074</v>
      </c>
      <c r="D17" s="39"/>
      <c r="E17" s="39"/>
      <c r="F17" s="39"/>
      <c r="G17" s="39"/>
      <c r="H17" s="45"/>
    </row>
    <row r="18" s="2" customFormat="1">
      <c r="A18" s="39"/>
      <c r="B18" s="45"/>
      <c r="C18" s="325" t="s">
        <v>815</v>
      </c>
      <c r="D18" s="325" t="s">
        <v>816</v>
      </c>
      <c r="E18" s="18" t="s">
        <v>159</v>
      </c>
      <c r="F18" s="326">
        <v>63.417000000000002</v>
      </c>
      <c r="G18" s="39"/>
      <c r="H18" s="45"/>
    </row>
    <row r="19" s="2" customFormat="1" ht="16.8" customHeight="1">
      <c r="A19" s="39"/>
      <c r="B19" s="45"/>
      <c r="C19" s="325" t="s">
        <v>792</v>
      </c>
      <c r="D19" s="325" t="s">
        <v>793</v>
      </c>
      <c r="E19" s="18" t="s">
        <v>159</v>
      </c>
      <c r="F19" s="326">
        <v>63.417000000000002</v>
      </c>
      <c r="G19" s="39"/>
      <c r="H19" s="45"/>
    </row>
    <row r="20" s="2" customFormat="1" ht="16.8" customHeight="1">
      <c r="A20" s="39"/>
      <c r="B20" s="45"/>
      <c r="C20" s="325" t="s">
        <v>804</v>
      </c>
      <c r="D20" s="325" t="s">
        <v>805</v>
      </c>
      <c r="E20" s="18" t="s">
        <v>159</v>
      </c>
      <c r="F20" s="326">
        <v>63.417000000000002</v>
      </c>
      <c r="G20" s="39"/>
      <c r="H20" s="45"/>
    </row>
    <row r="21" s="2" customFormat="1" ht="16.8" customHeight="1">
      <c r="A21" s="39"/>
      <c r="B21" s="45"/>
      <c r="C21" s="325" t="s">
        <v>799</v>
      </c>
      <c r="D21" s="325" t="s">
        <v>800</v>
      </c>
      <c r="E21" s="18" t="s">
        <v>159</v>
      </c>
      <c r="F21" s="326">
        <v>63.417000000000002</v>
      </c>
      <c r="G21" s="39"/>
      <c r="H21" s="45"/>
    </row>
    <row r="22" s="2" customFormat="1" ht="16.8" customHeight="1">
      <c r="A22" s="39"/>
      <c r="B22" s="45"/>
      <c r="C22" s="325" t="s">
        <v>845</v>
      </c>
      <c r="D22" s="325" t="s">
        <v>846</v>
      </c>
      <c r="E22" s="18" t="s">
        <v>159</v>
      </c>
      <c r="F22" s="326">
        <v>63.417000000000002</v>
      </c>
      <c r="G22" s="39"/>
      <c r="H22" s="45"/>
    </row>
    <row r="23" s="2" customFormat="1" ht="16.8" customHeight="1">
      <c r="A23" s="39"/>
      <c r="B23" s="45"/>
      <c r="C23" s="325" t="s">
        <v>862</v>
      </c>
      <c r="D23" s="325" t="s">
        <v>863</v>
      </c>
      <c r="E23" s="18" t="s">
        <v>159</v>
      </c>
      <c r="F23" s="326">
        <v>1041.6869999999999</v>
      </c>
      <c r="G23" s="39"/>
      <c r="H23" s="45"/>
    </row>
    <row r="24" s="2" customFormat="1" ht="16.8" customHeight="1">
      <c r="A24" s="39"/>
      <c r="B24" s="45"/>
      <c r="C24" s="321" t="s">
        <v>1075</v>
      </c>
      <c r="D24" s="322" t="s">
        <v>1</v>
      </c>
      <c r="E24" s="323" t="s">
        <v>1</v>
      </c>
      <c r="F24" s="324">
        <v>10.228</v>
      </c>
      <c r="G24" s="39"/>
      <c r="H24" s="45"/>
    </row>
    <row r="25" s="2" customFormat="1" ht="16.8" customHeight="1">
      <c r="A25" s="39"/>
      <c r="B25" s="45"/>
      <c r="C25" s="321" t="s">
        <v>375</v>
      </c>
      <c r="D25" s="322" t="s">
        <v>1</v>
      </c>
      <c r="E25" s="323" t="s">
        <v>1</v>
      </c>
      <c r="F25" s="324">
        <v>216.80000000000001</v>
      </c>
      <c r="G25" s="39"/>
      <c r="H25" s="45"/>
    </row>
    <row r="26" s="2" customFormat="1" ht="16.8" customHeight="1">
      <c r="A26" s="39"/>
      <c r="B26" s="45"/>
      <c r="C26" s="325" t="s">
        <v>1</v>
      </c>
      <c r="D26" s="325" t="s">
        <v>766</v>
      </c>
      <c r="E26" s="18" t="s">
        <v>1</v>
      </c>
      <c r="F26" s="326">
        <v>0</v>
      </c>
      <c r="G26" s="39"/>
      <c r="H26" s="45"/>
    </row>
    <row r="27" s="2" customFormat="1" ht="16.8" customHeight="1">
      <c r="A27" s="39"/>
      <c r="B27" s="45"/>
      <c r="C27" s="325" t="s">
        <v>1</v>
      </c>
      <c r="D27" s="325" t="s">
        <v>457</v>
      </c>
      <c r="E27" s="18" t="s">
        <v>1</v>
      </c>
      <c r="F27" s="326">
        <v>0</v>
      </c>
      <c r="G27" s="39"/>
      <c r="H27" s="45"/>
    </row>
    <row r="28" s="2" customFormat="1" ht="16.8" customHeight="1">
      <c r="A28" s="39"/>
      <c r="B28" s="45"/>
      <c r="C28" s="325" t="s">
        <v>1</v>
      </c>
      <c r="D28" s="325" t="s">
        <v>458</v>
      </c>
      <c r="E28" s="18" t="s">
        <v>1</v>
      </c>
      <c r="F28" s="326">
        <v>0</v>
      </c>
      <c r="G28" s="39"/>
      <c r="H28" s="45"/>
    </row>
    <row r="29" s="2" customFormat="1" ht="16.8" customHeight="1">
      <c r="A29" s="39"/>
      <c r="B29" s="45"/>
      <c r="C29" s="325" t="s">
        <v>1</v>
      </c>
      <c r="D29" s="325" t="s">
        <v>767</v>
      </c>
      <c r="E29" s="18" t="s">
        <v>1</v>
      </c>
      <c r="F29" s="326">
        <v>216.80000000000001</v>
      </c>
      <c r="G29" s="39"/>
      <c r="H29" s="45"/>
    </row>
    <row r="30" s="2" customFormat="1" ht="16.8" customHeight="1">
      <c r="A30" s="39"/>
      <c r="B30" s="45"/>
      <c r="C30" s="325" t="s">
        <v>375</v>
      </c>
      <c r="D30" s="325" t="s">
        <v>441</v>
      </c>
      <c r="E30" s="18" t="s">
        <v>1</v>
      </c>
      <c r="F30" s="326">
        <v>216.80000000000001</v>
      </c>
      <c r="G30" s="39"/>
      <c r="H30" s="45"/>
    </row>
    <row r="31" s="2" customFormat="1" ht="16.8" customHeight="1">
      <c r="A31" s="39"/>
      <c r="B31" s="45"/>
      <c r="C31" s="327" t="s">
        <v>1074</v>
      </c>
      <c r="D31" s="39"/>
      <c r="E31" s="39"/>
      <c r="F31" s="39"/>
      <c r="G31" s="39"/>
      <c r="H31" s="45"/>
    </row>
    <row r="32" s="2" customFormat="1" ht="16.8" customHeight="1">
      <c r="A32" s="39"/>
      <c r="B32" s="45"/>
      <c r="C32" s="325" t="s">
        <v>763</v>
      </c>
      <c r="D32" s="325" t="s">
        <v>764</v>
      </c>
      <c r="E32" s="18" t="s">
        <v>299</v>
      </c>
      <c r="F32" s="326">
        <v>216.80000000000001</v>
      </c>
      <c r="G32" s="39"/>
      <c r="H32" s="45"/>
    </row>
    <row r="33" s="2" customFormat="1" ht="16.8" customHeight="1">
      <c r="A33" s="39"/>
      <c r="B33" s="45"/>
      <c r="C33" s="325" t="s">
        <v>862</v>
      </c>
      <c r="D33" s="325" t="s">
        <v>863</v>
      </c>
      <c r="E33" s="18" t="s">
        <v>159</v>
      </c>
      <c r="F33" s="326">
        <v>1041.6869999999999</v>
      </c>
      <c r="G33" s="39"/>
      <c r="H33" s="45"/>
    </row>
    <row r="34" s="2" customFormat="1" ht="16.8" customHeight="1">
      <c r="A34" s="39"/>
      <c r="B34" s="45"/>
      <c r="C34" s="321" t="s">
        <v>377</v>
      </c>
      <c r="D34" s="322" t="s">
        <v>1</v>
      </c>
      <c r="E34" s="323" t="s">
        <v>1</v>
      </c>
      <c r="F34" s="324">
        <v>246.21000000000001</v>
      </c>
      <c r="G34" s="39"/>
      <c r="H34" s="45"/>
    </row>
    <row r="35" s="2" customFormat="1" ht="16.8" customHeight="1">
      <c r="A35" s="39"/>
      <c r="B35" s="45"/>
      <c r="C35" s="325" t="s">
        <v>1</v>
      </c>
      <c r="D35" s="325" t="s">
        <v>738</v>
      </c>
      <c r="E35" s="18" t="s">
        <v>1</v>
      </c>
      <c r="F35" s="326">
        <v>0</v>
      </c>
      <c r="G35" s="39"/>
      <c r="H35" s="45"/>
    </row>
    <row r="36" s="2" customFormat="1" ht="16.8" customHeight="1">
      <c r="A36" s="39"/>
      <c r="B36" s="45"/>
      <c r="C36" s="325" t="s">
        <v>1</v>
      </c>
      <c r="D36" s="325" t="s">
        <v>457</v>
      </c>
      <c r="E36" s="18" t="s">
        <v>1</v>
      </c>
      <c r="F36" s="326">
        <v>0</v>
      </c>
      <c r="G36" s="39"/>
      <c r="H36" s="45"/>
    </row>
    <row r="37" s="2" customFormat="1" ht="16.8" customHeight="1">
      <c r="A37" s="39"/>
      <c r="B37" s="45"/>
      <c r="C37" s="325" t="s">
        <v>1</v>
      </c>
      <c r="D37" s="325" t="s">
        <v>458</v>
      </c>
      <c r="E37" s="18" t="s">
        <v>1</v>
      </c>
      <c r="F37" s="326">
        <v>0</v>
      </c>
      <c r="G37" s="39"/>
      <c r="H37" s="45"/>
    </row>
    <row r="38" s="2" customFormat="1" ht="16.8" customHeight="1">
      <c r="A38" s="39"/>
      <c r="B38" s="45"/>
      <c r="C38" s="325" t="s">
        <v>1</v>
      </c>
      <c r="D38" s="325" t="s">
        <v>739</v>
      </c>
      <c r="E38" s="18" t="s">
        <v>1</v>
      </c>
      <c r="F38" s="326">
        <v>246.21000000000001</v>
      </c>
      <c r="G38" s="39"/>
      <c r="H38" s="45"/>
    </row>
    <row r="39" s="2" customFormat="1" ht="16.8" customHeight="1">
      <c r="A39" s="39"/>
      <c r="B39" s="45"/>
      <c r="C39" s="325" t="s">
        <v>377</v>
      </c>
      <c r="D39" s="325" t="s">
        <v>441</v>
      </c>
      <c r="E39" s="18" t="s">
        <v>1</v>
      </c>
      <c r="F39" s="326">
        <v>246.21000000000001</v>
      </c>
      <c r="G39" s="39"/>
      <c r="H39" s="45"/>
    </row>
    <row r="40" s="2" customFormat="1" ht="16.8" customHeight="1">
      <c r="A40" s="39"/>
      <c r="B40" s="45"/>
      <c r="C40" s="327" t="s">
        <v>1074</v>
      </c>
      <c r="D40" s="39"/>
      <c r="E40" s="39"/>
      <c r="F40" s="39"/>
      <c r="G40" s="39"/>
      <c r="H40" s="45"/>
    </row>
    <row r="41" s="2" customFormat="1" ht="16.8" customHeight="1">
      <c r="A41" s="39"/>
      <c r="B41" s="45"/>
      <c r="C41" s="325" t="s">
        <v>735</v>
      </c>
      <c r="D41" s="325" t="s">
        <v>736</v>
      </c>
      <c r="E41" s="18" t="s">
        <v>159</v>
      </c>
      <c r="F41" s="326">
        <v>246.21000000000001</v>
      </c>
      <c r="G41" s="39"/>
      <c r="H41" s="45"/>
    </row>
    <row r="42" s="2" customFormat="1" ht="16.8" customHeight="1">
      <c r="A42" s="39"/>
      <c r="B42" s="45"/>
      <c r="C42" s="325" t="s">
        <v>453</v>
      </c>
      <c r="D42" s="325" t="s">
        <v>454</v>
      </c>
      <c r="E42" s="18" t="s">
        <v>159</v>
      </c>
      <c r="F42" s="326">
        <v>246.21000000000001</v>
      </c>
      <c r="G42" s="39"/>
      <c r="H42" s="45"/>
    </row>
    <row r="43" s="2" customFormat="1" ht="16.8" customHeight="1">
      <c r="A43" s="39"/>
      <c r="B43" s="45"/>
      <c r="C43" s="325" t="s">
        <v>704</v>
      </c>
      <c r="D43" s="325" t="s">
        <v>705</v>
      </c>
      <c r="E43" s="18" t="s">
        <v>159</v>
      </c>
      <c r="F43" s="326">
        <v>246.21000000000001</v>
      </c>
      <c r="G43" s="39"/>
      <c r="H43" s="45"/>
    </row>
    <row r="44" s="2" customFormat="1" ht="16.8" customHeight="1">
      <c r="A44" s="39"/>
      <c r="B44" s="45"/>
      <c r="C44" s="325" t="s">
        <v>715</v>
      </c>
      <c r="D44" s="325" t="s">
        <v>716</v>
      </c>
      <c r="E44" s="18" t="s">
        <v>159</v>
      </c>
      <c r="F44" s="326">
        <v>492.42000000000002</v>
      </c>
      <c r="G44" s="39"/>
      <c r="H44" s="45"/>
    </row>
    <row r="45" s="2" customFormat="1">
      <c r="A45" s="39"/>
      <c r="B45" s="45"/>
      <c r="C45" s="325" t="s">
        <v>726</v>
      </c>
      <c r="D45" s="325" t="s">
        <v>727</v>
      </c>
      <c r="E45" s="18" t="s">
        <v>159</v>
      </c>
      <c r="F45" s="326">
        <v>246.21000000000001</v>
      </c>
      <c r="G45" s="39"/>
      <c r="H45" s="45"/>
    </row>
    <row r="46" s="2" customFormat="1" ht="16.8" customHeight="1">
      <c r="A46" s="39"/>
      <c r="B46" s="45"/>
      <c r="C46" s="325" t="s">
        <v>757</v>
      </c>
      <c r="D46" s="325" t="s">
        <v>758</v>
      </c>
      <c r="E46" s="18" t="s">
        <v>299</v>
      </c>
      <c r="F46" s="326">
        <v>246.21000000000001</v>
      </c>
      <c r="G46" s="39"/>
      <c r="H46" s="45"/>
    </row>
    <row r="47" s="2" customFormat="1" ht="16.8" customHeight="1">
      <c r="A47" s="39"/>
      <c r="B47" s="45"/>
      <c r="C47" s="325" t="s">
        <v>783</v>
      </c>
      <c r="D47" s="325" t="s">
        <v>784</v>
      </c>
      <c r="E47" s="18" t="s">
        <v>159</v>
      </c>
      <c r="F47" s="326">
        <v>246.21000000000001</v>
      </c>
      <c r="G47" s="39"/>
      <c r="H47" s="45"/>
    </row>
    <row r="48" s="2" customFormat="1" ht="16.8" customHeight="1">
      <c r="A48" s="39"/>
      <c r="B48" s="45"/>
      <c r="C48" s="325" t="s">
        <v>751</v>
      </c>
      <c r="D48" s="325" t="s">
        <v>752</v>
      </c>
      <c r="E48" s="18" t="s">
        <v>159</v>
      </c>
      <c r="F48" s="326">
        <v>283.70100000000002</v>
      </c>
      <c r="G48" s="39"/>
      <c r="H48" s="45"/>
    </row>
    <row r="49" s="2" customFormat="1" ht="16.8" customHeight="1">
      <c r="A49" s="39"/>
      <c r="B49" s="45"/>
      <c r="C49" s="321" t="s">
        <v>379</v>
      </c>
      <c r="D49" s="322" t="s">
        <v>1</v>
      </c>
      <c r="E49" s="323" t="s">
        <v>1</v>
      </c>
      <c r="F49" s="324">
        <v>30.370000000000001</v>
      </c>
      <c r="G49" s="39"/>
      <c r="H49" s="45"/>
    </row>
    <row r="50" s="2" customFormat="1" ht="16.8" customHeight="1">
      <c r="A50" s="39"/>
      <c r="B50" s="45"/>
      <c r="C50" s="325" t="s">
        <v>1</v>
      </c>
      <c r="D50" s="325" t="s">
        <v>691</v>
      </c>
      <c r="E50" s="18" t="s">
        <v>1</v>
      </c>
      <c r="F50" s="326">
        <v>0</v>
      </c>
      <c r="G50" s="39"/>
      <c r="H50" s="45"/>
    </row>
    <row r="51" s="2" customFormat="1" ht="16.8" customHeight="1">
      <c r="A51" s="39"/>
      <c r="B51" s="45"/>
      <c r="C51" s="325" t="s">
        <v>1</v>
      </c>
      <c r="D51" s="325" t="s">
        <v>467</v>
      </c>
      <c r="E51" s="18" t="s">
        <v>1</v>
      </c>
      <c r="F51" s="326">
        <v>0</v>
      </c>
      <c r="G51" s="39"/>
      <c r="H51" s="45"/>
    </row>
    <row r="52" s="2" customFormat="1" ht="16.8" customHeight="1">
      <c r="A52" s="39"/>
      <c r="B52" s="45"/>
      <c r="C52" s="325" t="s">
        <v>1</v>
      </c>
      <c r="D52" s="325" t="s">
        <v>487</v>
      </c>
      <c r="E52" s="18" t="s">
        <v>1</v>
      </c>
      <c r="F52" s="326">
        <v>0</v>
      </c>
      <c r="G52" s="39"/>
      <c r="H52" s="45"/>
    </row>
    <row r="53" s="2" customFormat="1" ht="16.8" customHeight="1">
      <c r="A53" s="39"/>
      <c r="B53" s="45"/>
      <c r="C53" s="325" t="s">
        <v>1</v>
      </c>
      <c r="D53" s="325" t="s">
        <v>692</v>
      </c>
      <c r="E53" s="18" t="s">
        <v>1</v>
      </c>
      <c r="F53" s="326">
        <v>30.370000000000001</v>
      </c>
      <c r="G53" s="39"/>
      <c r="H53" s="45"/>
    </row>
    <row r="54" s="2" customFormat="1" ht="16.8" customHeight="1">
      <c r="A54" s="39"/>
      <c r="B54" s="45"/>
      <c r="C54" s="325" t="s">
        <v>379</v>
      </c>
      <c r="D54" s="325" t="s">
        <v>441</v>
      </c>
      <c r="E54" s="18" t="s">
        <v>1</v>
      </c>
      <c r="F54" s="326">
        <v>30.370000000000001</v>
      </c>
      <c r="G54" s="39"/>
      <c r="H54" s="45"/>
    </row>
    <row r="55" s="2" customFormat="1" ht="16.8" customHeight="1">
      <c r="A55" s="39"/>
      <c r="B55" s="45"/>
      <c r="C55" s="327" t="s">
        <v>1074</v>
      </c>
      <c r="D55" s="39"/>
      <c r="E55" s="39"/>
      <c r="F55" s="39"/>
      <c r="G55" s="39"/>
      <c r="H55" s="45"/>
    </row>
    <row r="56" s="2" customFormat="1" ht="16.8" customHeight="1">
      <c r="A56" s="39"/>
      <c r="B56" s="45"/>
      <c r="C56" s="325" t="s">
        <v>688</v>
      </c>
      <c r="D56" s="325" t="s">
        <v>689</v>
      </c>
      <c r="E56" s="18" t="s">
        <v>299</v>
      </c>
      <c r="F56" s="326">
        <v>40.670000000000002</v>
      </c>
      <c r="G56" s="39"/>
      <c r="H56" s="45"/>
    </row>
    <row r="57" s="2" customFormat="1">
      <c r="A57" s="39"/>
      <c r="B57" s="45"/>
      <c r="C57" s="325" t="s">
        <v>483</v>
      </c>
      <c r="D57" s="325" t="s">
        <v>484</v>
      </c>
      <c r="E57" s="18" t="s">
        <v>299</v>
      </c>
      <c r="F57" s="326">
        <v>40.670000000000002</v>
      </c>
      <c r="G57" s="39"/>
      <c r="H57" s="45"/>
    </row>
    <row r="58" s="2" customFormat="1" ht="16.8" customHeight="1">
      <c r="A58" s="39"/>
      <c r="B58" s="45"/>
      <c r="C58" s="325" t="s">
        <v>862</v>
      </c>
      <c r="D58" s="325" t="s">
        <v>863</v>
      </c>
      <c r="E58" s="18" t="s">
        <v>159</v>
      </c>
      <c r="F58" s="326">
        <v>1041.6869999999999</v>
      </c>
      <c r="G58" s="39"/>
      <c r="H58" s="45"/>
    </row>
    <row r="59" s="2" customFormat="1" ht="16.8" customHeight="1">
      <c r="A59" s="39"/>
      <c r="B59" s="45"/>
      <c r="C59" s="321" t="s">
        <v>381</v>
      </c>
      <c r="D59" s="322" t="s">
        <v>1</v>
      </c>
      <c r="E59" s="323" t="s">
        <v>1</v>
      </c>
      <c r="F59" s="324">
        <v>29.359999999999999</v>
      </c>
      <c r="G59" s="39"/>
      <c r="H59" s="45"/>
    </row>
    <row r="60" s="2" customFormat="1" ht="16.8" customHeight="1">
      <c r="A60" s="39"/>
      <c r="B60" s="45"/>
      <c r="C60" s="325" t="s">
        <v>1</v>
      </c>
      <c r="D60" s="325" t="s">
        <v>680</v>
      </c>
      <c r="E60" s="18" t="s">
        <v>1</v>
      </c>
      <c r="F60" s="326">
        <v>0</v>
      </c>
      <c r="G60" s="39"/>
      <c r="H60" s="45"/>
    </row>
    <row r="61" s="2" customFormat="1" ht="16.8" customHeight="1">
      <c r="A61" s="39"/>
      <c r="B61" s="45"/>
      <c r="C61" s="325" t="s">
        <v>1</v>
      </c>
      <c r="D61" s="325" t="s">
        <v>467</v>
      </c>
      <c r="E61" s="18" t="s">
        <v>1</v>
      </c>
      <c r="F61" s="326">
        <v>0</v>
      </c>
      <c r="G61" s="39"/>
      <c r="H61" s="45"/>
    </row>
    <row r="62" s="2" customFormat="1" ht="16.8" customHeight="1">
      <c r="A62" s="39"/>
      <c r="B62" s="45"/>
      <c r="C62" s="325" t="s">
        <v>1</v>
      </c>
      <c r="D62" s="325" t="s">
        <v>487</v>
      </c>
      <c r="E62" s="18" t="s">
        <v>1</v>
      </c>
      <c r="F62" s="326">
        <v>0</v>
      </c>
      <c r="G62" s="39"/>
      <c r="H62" s="45"/>
    </row>
    <row r="63" s="2" customFormat="1" ht="16.8" customHeight="1">
      <c r="A63" s="39"/>
      <c r="B63" s="45"/>
      <c r="C63" s="325" t="s">
        <v>1</v>
      </c>
      <c r="D63" s="325" t="s">
        <v>681</v>
      </c>
      <c r="E63" s="18" t="s">
        <v>1</v>
      </c>
      <c r="F63" s="326">
        <v>29.359999999999999</v>
      </c>
      <c r="G63" s="39"/>
      <c r="H63" s="45"/>
    </row>
    <row r="64" s="2" customFormat="1" ht="16.8" customHeight="1">
      <c r="A64" s="39"/>
      <c r="B64" s="45"/>
      <c r="C64" s="325" t="s">
        <v>381</v>
      </c>
      <c r="D64" s="325" t="s">
        <v>441</v>
      </c>
      <c r="E64" s="18" t="s">
        <v>1</v>
      </c>
      <c r="F64" s="326">
        <v>29.359999999999999</v>
      </c>
      <c r="G64" s="39"/>
      <c r="H64" s="45"/>
    </row>
    <row r="65" s="2" customFormat="1" ht="16.8" customHeight="1">
      <c r="A65" s="39"/>
      <c r="B65" s="45"/>
      <c r="C65" s="327" t="s">
        <v>1074</v>
      </c>
      <c r="D65" s="39"/>
      <c r="E65" s="39"/>
      <c r="F65" s="39"/>
      <c r="G65" s="39"/>
      <c r="H65" s="45"/>
    </row>
    <row r="66" s="2" customFormat="1">
      <c r="A66" s="39"/>
      <c r="B66" s="45"/>
      <c r="C66" s="325" t="s">
        <v>677</v>
      </c>
      <c r="D66" s="325" t="s">
        <v>678</v>
      </c>
      <c r="E66" s="18" t="s">
        <v>159</v>
      </c>
      <c r="F66" s="326">
        <v>34.990000000000002</v>
      </c>
      <c r="G66" s="39"/>
      <c r="H66" s="45"/>
    </row>
    <row r="67" s="2" customFormat="1" ht="16.8" customHeight="1">
      <c r="A67" s="39"/>
      <c r="B67" s="45"/>
      <c r="C67" s="325" t="s">
        <v>463</v>
      </c>
      <c r="D67" s="325" t="s">
        <v>464</v>
      </c>
      <c r="E67" s="18" t="s">
        <v>159</v>
      </c>
      <c r="F67" s="326">
        <v>29.359999999999999</v>
      </c>
      <c r="G67" s="39"/>
      <c r="H67" s="45"/>
    </row>
    <row r="68" s="2" customFormat="1" ht="16.8" customHeight="1">
      <c r="A68" s="39"/>
      <c r="B68" s="45"/>
      <c r="C68" s="325" t="s">
        <v>510</v>
      </c>
      <c r="D68" s="325" t="s">
        <v>511</v>
      </c>
      <c r="E68" s="18" t="s">
        <v>159</v>
      </c>
      <c r="F68" s="326">
        <v>34.990000000000002</v>
      </c>
      <c r="G68" s="39"/>
      <c r="H68" s="45"/>
    </row>
    <row r="69" s="2" customFormat="1" ht="16.8" customHeight="1">
      <c r="A69" s="39"/>
      <c r="B69" s="45"/>
      <c r="C69" s="325" t="s">
        <v>518</v>
      </c>
      <c r="D69" s="325" t="s">
        <v>519</v>
      </c>
      <c r="E69" s="18" t="s">
        <v>159</v>
      </c>
      <c r="F69" s="326">
        <v>34.990000000000002</v>
      </c>
      <c r="G69" s="39"/>
      <c r="H69" s="45"/>
    </row>
    <row r="70" s="2" customFormat="1" ht="16.8" customHeight="1">
      <c r="A70" s="39"/>
      <c r="B70" s="45"/>
      <c r="C70" s="325" t="s">
        <v>650</v>
      </c>
      <c r="D70" s="325" t="s">
        <v>651</v>
      </c>
      <c r="E70" s="18" t="s">
        <v>159</v>
      </c>
      <c r="F70" s="326">
        <v>34.990000000000002</v>
      </c>
      <c r="G70" s="39"/>
      <c r="H70" s="45"/>
    </row>
    <row r="71" s="2" customFormat="1" ht="16.8" customHeight="1">
      <c r="A71" s="39"/>
      <c r="B71" s="45"/>
      <c r="C71" s="325" t="s">
        <v>655</v>
      </c>
      <c r="D71" s="325" t="s">
        <v>656</v>
      </c>
      <c r="E71" s="18" t="s">
        <v>159</v>
      </c>
      <c r="F71" s="326">
        <v>34.990000000000002</v>
      </c>
      <c r="G71" s="39"/>
      <c r="H71" s="45"/>
    </row>
    <row r="72" s="2" customFormat="1" ht="16.8" customHeight="1">
      <c r="A72" s="39"/>
      <c r="B72" s="45"/>
      <c r="C72" s="325" t="s">
        <v>660</v>
      </c>
      <c r="D72" s="325" t="s">
        <v>661</v>
      </c>
      <c r="E72" s="18" t="s">
        <v>159</v>
      </c>
      <c r="F72" s="326">
        <v>69.980000000000004</v>
      </c>
      <c r="G72" s="39"/>
      <c r="H72" s="45"/>
    </row>
    <row r="73" s="2" customFormat="1" ht="16.8" customHeight="1">
      <c r="A73" s="39"/>
      <c r="B73" s="45"/>
      <c r="C73" s="325" t="s">
        <v>695</v>
      </c>
      <c r="D73" s="325" t="s">
        <v>696</v>
      </c>
      <c r="E73" s="18" t="s">
        <v>159</v>
      </c>
      <c r="F73" s="326">
        <v>34.990000000000002</v>
      </c>
      <c r="G73" s="39"/>
      <c r="H73" s="45"/>
    </row>
    <row r="74" s="2" customFormat="1" ht="16.8" customHeight="1">
      <c r="A74" s="39"/>
      <c r="B74" s="45"/>
      <c r="C74" s="321" t="s">
        <v>383</v>
      </c>
      <c r="D74" s="322" t="s">
        <v>1</v>
      </c>
      <c r="E74" s="323" t="s">
        <v>1</v>
      </c>
      <c r="F74" s="324">
        <v>10.300000000000001</v>
      </c>
      <c r="G74" s="39"/>
      <c r="H74" s="45"/>
    </row>
    <row r="75" s="2" customFormat="1" ht="16.8" customHeight="1">
      <c r="A75" s="39"/>
      <c r="B75" s="45"/>
      <c r="C75" s="325" t="s">
        <v>1</v>
      </c>
      <c r="D75" s="325" t="s">
        <v>450</v>
      </c>
      <c r="E75" s="18" t="s">
        <v>1</v>
      </c>
      <c r="F75" s="326">
        <v>0</v>
      </c>
      <c r="G75" s="39"/>
      <c r="H75" s="45"/>
    </row>
    <row r="76" s="2" customFormat="1" ht="16.8" customHeight="1">
      <c r="A76" s="39"/>
      <c r="B76" s="45"/>
      <c r="C76" s="325" t="s">
        <v>1</v>
      </c>
      <c r="D76" s="325" t="s">
        <v>451</v>
      </c>
      <c r="E76" s="18" t="s">
        <v>1</v>
      </c>
      <c r="F76" s="326">
        <v>0</v>
      </c>
      <c r="G76" s="39"/>
      <c r="H76" s="45"/>
    </row>
    <row r="77" s="2" customFormat="1" ht="16.8" customHeight="1">
      <c r="A77" s="39"/>
      <c r="B77" s="45"/>
      <c r="C77" s="325" t="s">
        <v>1</v>
      </c>
      <c r="D77" s="325" t="s">
        <v>693</v>
      </c>
      <c r="E77" s="18" t="s">
        <v>1</v>
      </c>
      <c r="F77" s="326">
        <v>10.300000000000001</v>
      </c>
      <c r="G77" s="39"/>
      <c r="H77" s="45"/>
    </row>
    <row r="78" s="2" customFormat="1" ht="16.8" customHeight="1">
      <c r="A78" s="39"/>
      <c r="B78" s="45"/>
      <c r="C78" s="325" t="s">
        <v>383</v>
      </c>
      <c r="D78" s="325" t="s">
        <v>441</v>
      </c>
      <c r="E78" s="18" t="s">
        <v>1</v>
      </c>
      <c r="F78" s="326">
        <v>10.300000000000001</v>
      </c>
      <c r="G78" s="39"/>
      <c r="H78" s="45"/>
    </row>
    <row r="79" s="2" customFormat="1" ht="16.8" customHeight="1">
      <c r="A79" s="39"/>
      <c r="B79" s="45"/>
      <c r="C79" s="327" t="s">
        <v>1074</v>
      </c>
      <c r="D79" s="39"/>
      <c r="E79" s="39"/>
      <c r="F79" s="39"/>
      <c r="G79" s="39"/>
      <c r="H79" s="45"/>
    </row>
    <row r="80" s="2" customFormat="1" ht="16.8" customHeight="1">
      <c r="A80" s="39"/>
      <c r="B80" s="45"/>
      <c r="C80" s="325" t="s">
        <v>688</v>
      </c>
      <c r="D80" s="325" t="s">
        <v>689</v>
      </c>
      <c r="E80" s="18" t="s">
        <v>299</v>
      </c>
      <c r="F80" s="326">
        <v>40.670000000000002</v>
      </c>
      <c r="G80" s="39"/>
      <c r="H80" s="45"/>
    </row>
    <row r="81" s="2" customFormat="1">
      <c r="A81" s="39"/>
      <c r="B81" s="45"/>
      <c r="C81" s="325" t="s">
        <v>483</v>
      </c>
      <c r="D81" s="325" t="s">
        <v>484</v>
      </c>
      <c r="E81" s="18" t="s">
        <v>299</v>
      </c>
      <c r="F81" s="326">
        <v>40.670000000000002</v>
      </c>
      <c r="G81" s="39"/>
      <c r="H81" s="45"/>
    </row>
    <row r="82" s="2" customFormat="1" ht="16.8" customHeight="1">
      <c r="A82" s="39"/>
      <c r="B82" s="45"/>
      <c r="C82" s="325" t="s">
        <v>672</v>
      </c>
      <c r="D82" s="325" t="s">
        <v>673</v>
      </c>
      <c r="E82" s="18" t="s">
        <v>299</v>
      </c>
      <c r="F82" s="326">
        <v>10.300000000000001</v>
      </c>
      <c r="G82" s="39"/>
      <c r="H82" s="45"/>
    </row>
    <row r="83" s="2" customFormat="1" ht="16.8" customHeight="1">
      <c r="A83" s="39"/>
      <c r="B83" s="45"/>
      <c r="C83" s="325" t="s">
        <v>862</v>
      </c>
      <c r="D83" s="325" t="s">
        <v>863</v>
      </c>
      <c r="E83" s="18" t="s">
        <v>159</v>
      </c>
      <c r="F83" s="326">
        <v>1041.6869999999999</v>
      </c>
      <c r="G83" s="39"/>
      <c r="H83" s="45"/>
    </row>
    <row r="84" s="2" customFormat="1" ht="16.8" customHeight="1">
      <c r="A84" s="39"/>
      <c r="B84" s="45"/>
      <c r="C84" s="321" t="s">
        <v>385</v>
      </c>
      <c r="D84" s="322" t="s">
        <v>1</v>
      </c>
      <c r="E84" s="323" t="s">
        <v>1</v>
      </c>
      <c r="F84" s="324">
        <v>5.6299999999999999</v>
      </c>
      <c r="G84" s="39"/>
      <c r="H84" s="45"/>
    </row>
    <row r="85" s="2" customFormat="1" ht="16.8" customHeight="1">
      <c r="A85" s="39"/>
      <c r="B85" s="45"/>
      <c r="C85" s="325" t="s">
        <v>1</v>
      </c>
      <c r="D85" s="325" t="s">
        <v>450</v>
      </c>
      <c r="E85" s="18" t="s">
        <v>1</v>
      </c>
      <c r="F85" s="326">
        <v>0</v>
      </c>
      <c r="G85" s="39"/>
      <c r="H85" s="45"/>
    </row>
    <row r="86" s="2" customFormat="1" ht="16.8" customHeight="1">
      <c r="A86" s="39"/>
      <c r="B86" s="45"/>
      <c r="C86" s="325" t="s">
        <v>1</v>
      </c>
      <c r="D86" s="325" t="s">
        <v>451</v>
      </c>
      <c r="E86" s="18" t="s">
        <v>1</v>
      </c>
      <c r="F86" s="326">
        <v>0</v>
      </c>
      <c r="G86" s="39"/>
      <c r="H86" s="45"/>
    </row>
    <row r="87" s="2" customFormat="1" ht="16.8" customHeight="1">
      <c r="A87" s="39"/>
      <c r="B87" s="45"/>
      <c r="C87" s="325" t="s">
        <v>1</v>
      </c>
      <c r="D87" s="325" t="s">
        <v>682</v>
      </c>
      <c r="E87" s="18" t="s">
        <v>1</v>
      </c>
      <c r="F87" s="326">
        <v>5.6299999999999999</v>
      </c>
      <c r="G87" s="39"/>
      <c r="H87" s="45"/>
    </row>
    <row r="88" s="2" customFormat="1" ht="16.8" customHeight="1">
      <c r="A88" s="39"/>
      <c r="B88" s="45"/>
      <c r="C88" s="325" t="s">
        <v>385</v>
      </c>
      <c r="D88" s="325" t="s">
        <v>441</v>
      </c>
      <c r="E88" s="18" t="s">
        <v>1</v>
      </c>
      <c r="F88" s="326">
        <v>5.6299999999999999</v>
      </c>
      <c r="G88" s="39"/>
      <c r="H88" s="45"/>
    </row>
    <row r="89" s="2" customFormat="1" ht="16.8" customHeight="1">
      <c r="A89" s="39"/>
      <c r="B89" s="45"/>
      <c r="C89" s="327" t="s">
        <v>1074</v>
      </c>
      <c r="D89" s="39"/>
      <c r="E89" s="39"/>
      <c r="F89" s="39"/>
      <c r="G89" s="39"/>
      <c r="H89" s="45"/>
    </row>
    <row r="90" s="2" customFormat="1">
      <c r="A90" s="39"/>
      <c r="B90" s="45"/>
      <c r="C90" s="325" t="s">
        <v>677</v>
      </c>
      <c r="D90" s="325" t="s">
        <v>678</v>
      </c>
      <c r="E90" s="18" t="s">
        <v>159</v>
      </c>
      <c r="F90" s="326">
        <v>34.990000000000002</v>
      </c>
      <c r="G90" s="39"/>
      <c r="H90" s="45"/>
    </row>
    <row r="91" s="2" customFormat="1" ht="16.8" customHeight="1">
      <c r="A91" s="39"/>
      <c r="B91" s="45"/>
      <c r="C91" s="325" t="s">
        <v>473</v>
      </c>
      <c r="D91" s="325" t="s">
        <v>474</v>
      </c>
      <c r="E91" s="18" t="s">
        <v>159</v>
      </c>
      <c r="F91" s="326">
        <v>5.6299999999999999</v>
      </c>
      <c r="G91" s="39"/>
      <c r="H91" s="45"/>
    </row>
    <row r="92" s="2" customFormat="1" ht="16.8" customHeight="1">
      <c r="A92" s="39"/>
      <c r="B92" s="45"/>
      <c r="C92" s="325" t="s">
        <v>490</v>
      </c>
      <c r="D92" s="325" t="s">
        <v>491</v>
      </c>
      <c r="E92" s="18" t="s">
        <v>159</v>
      </c>
      <c r="F92" s="326">
        <v>5.6299999999999999</v>
      </c>
      <c r="G92" s="39"/>
      <c r="H92" s="45"/>
    </row>
    <row r="93" s="2" customFormat="1" ht="16.8" customHeight="1">
      <c r="A93" s="39"/>
      <c r="B93" s="45"/>
      <c r="C93" s="325" t="s">
        <v>510</v>
      </c>
      <c r="D93" s="325" t="s">
        <v>511</v>
      </c>
      <c r="E93" s="18" t="s">
        <v>159</v>
      </c>
      <c r="F93" s="326">
        <v>34.990000000000002</v>
      </c>
      <c r="G93" s="39"/>
      <c r="H93" s="45"/>
    </row>
    <row r="94" s="2" customFormat="1" ht="16.8" customHeight="1">
      <c r="A94" s="39"/>
      <c r="B94" s="45"/>
      <c r="C94" s="325" t="s">
        <v>518</v>
      </c>
      <c r="D94" s="325" t="s">
        <v>519</v>
      </c>
      <c r="E94" s="18" t="s">
        <v>159</v>
      </c>
      <c r="F94" s="326">
        <v>34.990000000000002</v>
      </c>
      <c r="G94" s="39"/>
      <c r="H94" s="45"/>
    </row>
    <row r="95" s="2" customFormat="1" ht="16.8" customHeight="1">
      <c r="A95" s="39"/>
      <c r="B95" s="45"/>
      <c r="C95" s="325" t="s">
        <v>650</v>
      </c>
      <c r="D95" s="325" t="s">
        <v>651</v>
      </c>
      <c r="E95" s="18" t="s">
        <v>159</v>
      </c>
      <c r="F95" s="326">
        <v>34.990000000000002</v>
      </c>
      <c r="G95" s="39"/>
      <c r="H95" s="45"/>
    </row>
    <row r="96" s="2" customFormat="1" ht="16.8" customHeight="1">
      <c r="A96" s="39"/>
      <c r="B96" s="45"/>
      <c r="C96" s="325" t="s">
        <v>655</v>
      </c>
      <c r="D96" s="325" t="s">
        <v>656</v>
      </c>
      <c r="E96" s="18" t="s">
        <v>159</v>
      </c>
      <c r="F96" s="326">
        <v>34.990000000000002</v>
      </c>
      <c r="G96" s="39"/>
      <c r="H96" s="45"/>
    </row>
    <row r="97" s="2" customFormat="1" ht="16.8" customHeight="1">
      <c r="A97" s="39"/>
      <c r="B97" s="45"/>
      <c r="C97" s="325" t="s">
        <v>660</v>
      </c>
      <c r="D97" s="325" t="s">
        <v>661</v>
      </c>
      <c r="E97" s="18" t="s">
        <v>159</v>
      </c>
      <c r="F97" s="326">
        <v>69.980000000000004</v>
      </c>
      <c r="G97" s="39"/>
      <c r="H97" s="45"/>
    </row>
    <row r="98" s="2" customFormat="1" ht="16.8" customHeight="1">
      <c r="A98" s="39"/>
      <c r="B98" s="45"/>
      <c r="C98" s="325" t="s">
        <v>667</v>
      </c>
      <c r="D98" s="325" t="s">
        <v>668</v>
      </c>
      <c r="E98" s="18" t="s">
        <v>159</v>
      </c>
      <c r="F98" s="326">
        <v>5.6299999999999999</v>
      </c>
      <c r="G98" s="39"/>
      <c r="H98" s="45"/>
    </row>
    <row r="99" s="2" customFormat="1" ht="16.8" customHeight="1">
      <c r="A99" s="39"/>
      <c r="B99" s="45"/>
      <c r="C99" s="325" t="s">
        <v>695</v>
      </c>
      <c r="D99" s="325" t="s">
        <v>696</v>
      </c>
      <c r="E99" s="18" t="s">
        <v>159</v>
      </c>
      <c r="F99" s="326">
        <v>34.990000000000002</v>
      </c>
      <c r="G99" s="39"/>
      <c r="H99" s="45"/>
    </row>
    <row r="100" s="2" customFormat="1" ht="16.8" customHeight="1">
      <c r="A100" s="39"/>
      <c r="B100" s="45"/>
      <c r="C100" s="325" t="s">
        <v>446</v>
      </c>
      <c r="D100" s="325" t="s">
        <v>447</v>
      </c>
      <c r="E100" s="18" t="s">
        <v>159</v>
      </c>
      <c r="F100" s="326">
        <v>5.6299999999999999</v>
      </c>
      <c r="G100" s="39"/>
      <c r="H100" s="45"/>
    </row>
    <row r="101" s="2" customFormat="1" ht="16.8" customHeight="1">
      <c r="A101" s="39"/>
      <c r="B101" s="45"/>
      <c r="C101" s="321" t="s">
        <v>387</v>
      </c>
      <c r="D101" s="322" t="s">
        <v>1</v>
      </c>
      <c r="E101" s="323" t="s">
        <v>1</v>
      </c>
      <c r="F101" s="324">
        <v>11.699999999999999</v>
      </c>
      <c r="G101" s="39"/>
      <c r="H101" s="45"/>
    </row>
    <row r="102" s="2" customFormat="1" ht="16.8" customHeight="1">
      <c r="A102" s="39"/>
      <c r="B102" s="45"/>
      <c r="C102" s="325" t="s">
        <v>1</v>
      </c>
      <c r="D102" s="325" t="s">
        <v>745</v>
      </c>
      <c r="E102" s="18" t="s">
        <v>1</v>
      </c>
      <c r="F102" s="326">
        <v>0</v>
      </c>
      <c r="G102" s="39"/>
      <c r="H102" s="45"/>
    </row>
    <row r="103" s="2" customFormat="1" ht="16.8" customHeight="1">
      <c r="A103" s="39"/>
      <c r="B103" s="45"/>
      <c r="C103" s="325" t="s">
        <v>1</v>
      </c>
      <c r="D103" s="325" t="s">
        <v>712</v>
      </c>
      <c r="E103" s="18" t="s">
        <v>1</v>
      </c>
      <c r="F103" s="326">
        <v>0</v>
      </c>
      <c r="G103" s="39"/>
      <c r="H103" s="45"/>
    </row>
    <row r="104" s="2" customFormat="1" ht="16.8" customHeight="1">
      <c r="A104" s="39"/>
      <c r="B104" s="45"/>
      <c r="C104" s="325" t="s">
        <v>387</v>
      </c>
      <c r="D104" s="325" t="s">
        <v>754</v>
      </c>
      <c r="E104" s="18" t="s">
        <v>1</v>
      </c>
      <c r="F104" s="326">
        <v>11.699999999999999</v>
      </c>
      <c r="G104" s="39"/>
      <c r="H104" s="45"/>
    </row>
    <row r="105" s="2" customFormat="1" ht="16.8" customHeight="1">
      <c r="A105" s="39"/>
      <c r="B105" s="45"/>
      <c r="C105" s="327" t="s">
        <v>1074</v>
      </c>
      <c r="D105" s="39"/>
      <c r="E105" s="39"/>
      <c r="F105" s="39"/>
      <c r="G105" s="39"/>
      <c r="H105" s="45"/>
    </row>
    <row r="106" s="2" customFormat="1" ht="16.8" customHeight="1">
      <c r="A106" s="39"/>
      <c r="B106" s="45"/>
      <c r="C106" s="325" t="s">
        <v>751</v>
      </c>
      <c r="D106" s="325" t="s">
        <v>752</v>
      </c>
      <c r="E106" s="18" t="s">
        <v>159</v>
      </c>
      <c r="F106" s="326">
        <v>257.91000000000003</v>
      </c>
      <c r="G106" s="39"/>
      <c r="H106" s="45"/>
    </row>
    <row r="107" s="2" customFormat="1" ht="16.8" customHeight="1">
      <c r="A107" s="39"/>
      <c r="B107" s="45"/>
      <c r="C107" s="325" t="s">
        <v>709</v>
      </c>
      <c r="D107" s="325" t="s">
        <v>710</v>
      </c>
      <c r="E107" s="18" t="s">
        <v>159</v>
      </c>
      <c r="F107" s="326">
        <v>11.699999999999999</v>
      </c>
      <c r="G107" s="39"/>
      <c r="H107" s="45"/>
    </row>
    <row r="108" s="2" customFormat="1" ht="16.8" customHeight="1">
      <c r="A108" s="39"/>
      <c r="B108" s="45"/>
      <c r="C108" s="325" t="s">
        <v>721</v>
      </c>
      <c r="D108" s="325" t="s">
        <v>722</v>
      </c>
      <c r="E108" s="18" t="s">
        <v>159</v>
      </c>
      <c r="F108" s="326">
        <v>11.699999999999999</v>
      </c>
      <c r="G108" s="39"/>
      <c r="H108" s="45"/>
    </row>
    <row r="109" s="2" customFormat="1">
      <c r="A109" s="39"/>
      <c r="B109" s="45"/>
      <c r="C109" s="325" t="s">
        <v>731</v>
      </c>
      <c r="D109" s="325" t="s">
        <v>732</v>
      </c>
      <c r="E109" s="18" t="s">
        <v>159</v>
      </c>
      <c r="F109" s="326">
        <v>11.699999999999999</v>
      </c>
      <c r="G109" s="39"/>
      <c r="H109" s="45"/>
    </row>
    <row r="110" s="2" customFormat="1" ht="16.8" customHeight="1">
      <c r="A110" s="39"/>
      <c r="B110" s="45"/>
      <c r="C110" s="321" t="s">
        <v>389</v>
      </c>
      <c r="D110" s="322" t="s">
        <v>1</v>
      </c>
      <c r="E110" s="323" t="s">
        <v>1</v>
      </c>
      <c r="F110" s="324">
        <v>281.19999999999999</v>
      </c>
      <c r="G110" s="39"/>
      <c r="H110" s="45"/>
    </row>
    <row r="111" s="2" customFormat="1" ht="16.8" customHeight="1">
      <c r="A111" s="39"/>
      <c r="B111" s="45"/>
      <c r="C111" s="325" t="s">
        <v>1</v>
      </c>
      <c r="D111" s="325" t="s">
        <v>440</v>
      </c>
      <c r="E111" s="18" t="s">
        <v>1</v>
      </c>
      <c r="F111" s="326">
        <v>0</v>
      </c>
      <c r="G111" s="39"/>
      <c r="H111" s="45"/>
    </row>
    <row r="112" s="2" customFormat="1" ht="16.8" customHeight="1">
      <c r="A112" s="39"/>
      <c r="B112" s="45"/>
      <c r="C112" s="325" t="s">
        <v>1</v>
      </c>
      <c r="D112" s="325" t="s">
        <v>431</v>
      </c>
      <c r="E112" s="18" t="s">
        <v>1</v>
      </c>
      <c r="F112" s="326">
        <v>0</v>
      </c>
      <c r="G112" s="39"/>
      <c r="H112" s="45"/>
    </row>
    <row r="113" s="2" customFormat="1" ht="16.8" customHeight="1">
      <c r="A113" s="39"/>
      <c r="B113" s="45"/>
      <c r="C113" s="325" t="s">
        <v>1</v>
      </c>
      <c r="D113" s="325" t="s">
        <v>217</v>
      </c>
      <c r="E113" s="18" t="s">
        <v>1</v>
      </c>
      <c r="F113" s="326">
        <v>0</v>
      </c>
      <c r="G113" s="39"/>
      <c r="H113" s="45"/>
    </row>
    <row r="114" s="2" customFormat="1">
      <c r="A114" s="39"/>
      <c r="B114" s="45"/>
      <c r="C114" s="325" t="s">
        <v>1</v>
      </c>
      <c r="D114" s="325" t="s">
        <v>218</v>
      </c>
      <c r="E114" s="18" t="s">
        <v>1</v>
      </c>
      <c r="F114" s="326">
        <v>281.19999999999999</v>
      </c>
      <c r="G114" s="39"/>
      <c r="H114" s="45"/>
    </row>
    <row r="115" s="2" customFormat="1" ht="16.8" customHeight="1">
      <c r="A115" s="39"/>
      <c r="B115" s="45"/>
      <c r="C115" s="325" t="s">
        <v>389</v>
      </c>
      <c r="D115" s="325" t="s">
        <v>441</v>
      </c>
      <c r="E115" s="18" t="s">
        <v>1</v>
      </c>
      <c r="F115" s="326">
        <v>281.19999999999999</v>
      </c>
      <c r="G115" s="39"/>
      <c r="H115" s="45"/>
    </row>
    <row r="116" s="2" customFormat="1" ht="16.8" customHeight="1">
      <c r="A116" s="39"/>
      <c r="B116" s="45"/>
      <c r="C116" s="327" t="s">
        <v>1074</v>
      </c>
      <c r="D116" s="39"/>
      <c r="E116" s="39"/>
      <c r="F116" s="39"/>
      <c r="G116" s="39"/>
      <c r="H116" s="45"/>
    </row>
    <row r="117" s="2" customFormat="1">
      <c r="A117" s="39"/>
      <c r="B117" s="45"/>
      <c r="C117" s="325" t="s">
        <v>437</v>
      </c>
      <c r="D117" s="325" t="s">
        <v>438</v>
      </c>
      <c r="E117" s="18" t="s">
        <v>159</v>
      </c>
      <c r="F117" s="326">
        <v>281.19999999999999</v>
      </c>
      <c r="G117" s="39"/>
      <c r="H117" s="45"/>
    </row>
    <row r="118" s="2" customFormat="1" ht="16.8" customHeight="1">
      <c r="A118" s="39"/>
      <c r="B118" s="45"/>
      <c r="C118" s="325" t="s">
        <v>427</v>
      </c>
      <c r="D118" s="325" t="s">
        <v>428</v>
      </c>
      <c r="E118" s="18" t="s">
        <v>159</v>
      </c>
      <c r="F118" s="326">
        <v>281.19999999999999</v>
      </c>
      <c r="G118" s="39"/>
      <c r="H118" s="45"/>
    </row>
    <row r="119" s="2" customFormat="1" ht="16.8" customHeight="1">
      <c r="A119" s="39"/>
      <c r="B119" s="45"/>
      <c r="C119" s="325" t="s">
        <v>433</v>
      </c>
      <c r="D119" s="325" t="s">
        <v>434</v>
      </c>
      <c r="E119" s="18" t="s">
        <v>159</v>
      </c>
      <c r="F119" s="326">
        <v>281.19999999999999</v>
      </c>
      <c r="G119" s="39"/>
      <c r="H119" s="45"/>
    </row>
    <row r="120" s="2" customFormat="1" ht="16.8" customHeight="1">
      <c r="A120" s="39"/>
      <c r="B120" s="45"/>
      <c r="C120" s="325" t="s">
        <v>862</v>
      </c>
      <c r="D120" s="325" t="s">
        <v>863</v>
      </c>
      <c r="E120" s="18" t="s">
        <v>159</v>
      </c>
      <c r="F120" s="326">
        <v>1041.6869999999999</v>
      </c>
      <c r="G120" s="39"/>
      <c r="H120" s="45"/>
    </row>
    <row r="121" s="2" customFormat="1" ht="26.4" customHeight="1">
      <c r="A121" s="39"/>
      <c r="B121" s="45"/>
      <c r="C121" s="320" t="s">
        <v>1076</v>
      </c>
      <c r="D121" s="320" t="s">
        <v>99</v>
      </c>
      <c r="E121" s="39"/>
      <c r="F121" s="39"/>
      <c r="G121" s="39"/>
      <c r="H121" s="45"/>
    </row>
    <row r="122" s="2" customFormat="1" ht="16.8" customHeight="1">
      <c r="A122" s="39"/>
      <c r="B122" s="45"/>
      <c r="C122" s="321" t="s">
        <v>1077</v>
      </c>
      <c r="D122" s="322" t="s">
        <v>1</v>
      </c>
      <c r="E122" s="323" t="s">
        <v>1</v>
      </c>
      <c r="F122" s="324">
        <v>15.25</v>
      </c>
      <c r="G122" s="39"/>
      <c r="H122" s="45"/>
    </row>
    <row r="123" s="2" customFormat="1" ht="16.8" customHeight="1">
      <c r="A123" s="39"/>
      <c r="B123" s="45"/>
      <c r="C123" s="325" t="s">
        <v>1</v>
      </c>
      <c r="D123" s="325" t="s">
        <v>1078</v>
      </c>
      <c r="E123" s="18" t="s">
        <v>1</v>
      </c>
      <c r="F123" s="326">
        <v>0</v>
      </c>
      <c r="G123" s="39"/>
      <c r="H123" s="45"/>
    </row>
    <row r="124" s="2" customFormat="1" ht="16.8" customHeight="1">
      <c r="A124" s="39"/>
      <c r="B124" s="45"/>
      <c r="C124" s="325" t="s">
        <v>1</v>
      </c>
      <c r="D124" s="325" t="s">
        <v>1079</v>
      </c>
      <c r="E124" s="18" t="s">
        <v>1</v>
      </c>
      <c r="F124" s="326">
        <v>15.25</v>
      </c>
      <c r="G124" s="39"/>
      <c r="H124" s="45"/>
    </row>
    <row r="125" s="2" customFormat="1" ht="16.8" customHeight="1">
      <c r="A125" s="39"/>
      <c r="B125" s="45"/>
      <c r="C125" s="325" t="s">
        <v>1077</v>
      </c>
      <c r="D125" s="325" t="s">
        <v>167</v>
      </c>
      <c r="E125" s="18" t="s">
        <v>1</v>
      </c>
      <c r="F125" s="326">
        <v>15.25</v>
      </c>
      <c r="G125" s="39"/>
      <c r="H125" s="45"/>
    </row>
    <row r="126" s="2" customFormat="1" ht="16.8" customHeight="1">
      <c r="A126" s="39"/>
      <c r="B126" s="45"/>
      <c r="C126" s="321" t="s">
        <v>956</v>
      </c>
      <c r="D126" s="322" t="s">
        <v>1</v>
      </c>
      <c r="E126" s="323" t="s">
        <v>1</v>
      </c>
      <c r="F126" s="324">
        <v>0.64000000000000001</v>
      </c>
      <c r="G126" s="39"/>
      <c r="H126" s="45"/>
    </row>
    <row r="127" s="2" customFormat="1" ht="16.8" customHeight="1">
      <c r="A127" s="39"/>
      <c r="B127" s="45"/>
      <c r="C127" s="325" t="s">
        <v>1</v>
      </c>
      <c r="D127" s="325" t="s">
        <v>1041</v>
      </c>
      <c r="E127" s="18" t="s">
        <v>1</v>
      </c>
      <c r="F127" s="326">
        <v>0</v>
      </c>
      <c r="G127" s="39"/>
      <c r="H127" s="45"/>
    </row>
    <row r="128" s="2" customFormat="1" ht="16.8" customHeight="1">
      <c r="A128" s="39"/>
      <c r="B128" s="45"/>
      <c r="C128" s="325" t="s">
        <v>1</v>
      </c>
      <c r="D128" s="325" t="s">
        <v>952</v>
      </c>
      <c r="E128" s="18" t="s">
        <v>1</v>
      </c>
      <c r="F128" s="326">
        <v>0.64000000000000001</v>
      </c>
      <c r="G128" s="39"/>
      <c r="H128" s="45"/>
    </row>
    <row r="129" s="2" customFormat="1" ht="16.8" customHeight="1">
      <c r="A129" s="39"/>
      <c r="B129" s="45"/>
      <c r="C129" s="325" t="s">
        <v>956</v>
      </c>
      <c r="D129" s="325" t="s">
        <v>167</v>
      </c>
      <c r="E129" s="18" t="s">
        <v>1</v>
      </c>
      <c r="F129" s="326">
        <v>0.64000000000000001</v>
      </c>
      <c r="G129" s="39"/>
      <c r="H129" s="45"/>
    </row>
    <row r="130" s="2" customFormat="1" ht="16.8" customHeight="1">
      <c r="A130" s="39"/>
      <c r="B130" s="45"/>
      <c r="C130" s="327" t="s">
        <v>1074</v>
      </c>
      <c r="D130" s="39"/>
      <c r="E130" s="39"/>
      <c r="F130" s="39"/>
      <c r="G130" s="39"/>
      <c r="H130" s="45"/>
    </row>
    <row r="131" s="2" customFormat="1" ht="16.8" customHeight="1">
      <c r="A131" s="39"/>
      <c r="B131" s="45"/>
      <c r="C131" s="325" t="s">
        <v>1038</v>
      </c>
      <c r="D131" s="325" t="s">
        <v>1039</v>
      </c>
      <c r="E131" s="18" t="s">
        <v>159</v>
      </c>
      <c r="F131" s="326">
        <v>0.64000000000000001</v>
      </c>
      <c r="G131" s="39"/>
      <c r="H131" s="45"/>
    </row>
    <row r="132" s="2" customFormat="1" ht="16.8" customHeight="1">
      <c r="A132" s="39"/>
      <c r="B132" s="45"/>
      <c r="C132" s="325" t="s">
        <v>1047</v>
      </c>
      <c r="D132" s="325" t="s">
        <v>1048</v>
      </c>
      <c r="E132" s="18" t="s">
        <v>159</v>
      </c>
      <c r="F132" s="326">
        <v>0.64000000000000001</v>
      </c>
      <c r="G132" s="39"/>
      <c r="H132" s="45"/>
    </row>
    <row r="133" s="2" customFormat="1">
      <c r="A133" s="39"/>
      <c r="B133" s="45"/>
      <c r="C133" s="325" t="s">
        <v>1052</v>
      </c>
      <c r="D133" s="325" t="s">
        <v>1053</v>
      </c>
      <c r="E133" s="18" t="s">
        <v>159</v>
      </c>
      <c r="F133" s="326">
        <v>0.64000000000000001</v>
      </c>
      <c r="G133" s="39"/>
      <c r="H133" s="45"/>
    </row>
    <row r="134" s="2" customFormat="1" ht="16.8" customHeight="1">
      <c r="A134" s="39"/>
      <c r="B134" s="45"/>
      <c r="C134" s="321" t="s">
        <v>1080</v>
      </c>
      <c r="D134" s="322" t="s">
        <v>1</v>
      </c>
      <c r="E134" s="323" t="s">
        <v>1</v>
      </c>
      <c r="F134" s="324">
        <v>1</v>
      </c>
      <c r="G134" s="39"/>
      <c r="H134" s="45"/>
    </row>
    <row r="135" s="2" customFormat="1" ht="16.8" customHeight="1">
      <c r="A135" s="39"/>
      <c r="B135" s="45"/>
      <c r="C135" s="321" t="s">
        <v>1081</v>
      </c>
      <c r="D135" s="322" t="s">
        <v>1</v>
      </c>
      <c r="E135" s="323" t="s">
        <v>1</v>
      </c>
      <c r="F135" s="324">
        <v>20.693000000000001</v>
      </c>
      <c r="G135" s="39"/>
      <c r="H135" s="45"/>
    </row>
    <row r="136" s="2" customFormat="1" ht="16.8" customHeight="1">
      <c r="A136" s="39"/>
      <c r="B136" s="45"/>
      <c r="C136" s="321" t="s">
        <v>958</v>
      </c>
      <c r="D136" s="322" t="s">
        <v>1</v>
      </c>
      <c r="E136" s="323" t="s">
        <v>1</v>
      </c>
      <c r="F136" s="324">
        <v>1.135</v>
      </c>
      <c r="G136" s="39"/>
      <c r="H136" s="45"/>
    </row>
    <row r="137" s="2" customFormat="1" ht="16.8" customHeight="1">
      <c r="A137" s="39"/>
      <c r="B137" s="45"/>
      <c r="C137" s="325" t="s">
        <v>1</v>
      </c>
      <c r="D137" s="325" t="s">
        <v>1035</v>
      </c>
      <c r="E137" s="18" t="s">
        <v>1</v>
      </c>
      <c r="F137" s="326">
        <v>0</v>
      </c>
      <c r="G137" s="39"/>
      <c r="H137" s="45"/>
    </row>
    <row r="138" s="2" customFormat="1" ht="16.8" customHeight="1">
      <c r="A138" s="39"/>
      <c r="B138" s="45"/>
      <c r="C138" s="325" t="s">
        <v>1</v>
      </c>
      <c r="D138" s="325" t="s">
        <v>926</v>
      </c>
      <c r="E138" s="18" t="s">
        <v>1</v>
      </c>
      <c r="F138" s="326">
        <v>0</v>
      </c>
      <c r="G138" s="39"/>
      <c r="H138" s="45"/>
    </row>
    <row r="139" s="2" customFormat="1" ht="16.8" customHeight="1">
      <c r="A139" s="39"/>
      <c r="B139" s="45"/>
      <c r="C139" s="325" t="s">
        <v>1</v>
      </c>
      <c r="D139" s="325" t="s">
        <v>1036</v>
      </c>
      <c r="E139" s="18" t="s">
        <v>1</v>
      </c>
      <c r="F139" s="326">
        <v>1.135</v>
      </c>
      <c r="G139" s="39"/>
      <c r="H139" s="45"/>
    </row>
    <row r="140" s="2" customFormat="1" ht="16.8" customHeight="1">
      <c r="A140" s="39"/>
      <c r="B140" s="45"/>
      <c r="C140" s="325" t="s">
        <v>958</v>
      </c>
      <c r="D140" s="325" t="s">
        <v>167</v>
      </c>
      <c r="E140" s="18" t="s">
        <v>1</v>
      </c>
      <c r="F140" s="326">
        <v>1.135</v>
      </c>
      <c r="G140" s="39"/>
      <c r="H140" s="45"/>
    </row>
    <row r="141" s="2" customFormat="1" ht="16.8" customHeight="1">
      <c r="A141" s="39"/>
      <c r="B141" s="45"/>
      <c r="C141" s="327" t="s">
        <v>1074</v>
      </c>
      <c r="D141" s="39"/>
      <c r="E141" s="39"/>
      <c r="F141" s="39"/>
      <c r="G141" s="39"/>
      <c r="H141" s="45"/>
    </row>
    <row r="142" s="2" customFormat="1" ht="16.8" customHeight="1">
      <c r="A142" s="39"/>
      <c r="B142" s="45"/>
      <c r="C142" s="325" t="s">
        <v>1032</v>
      </c>
      <c r="D142" s="325" t="s">
        <v>1033</v>
      </c>
      <c r="E142" s="18" t="s">
        <v>159</v>
      </c>
      <c r="F142" s="326">
        <v>1.135</v>
      </c>
      <c r="G142" s="39"/>
      <c r="H142" s="45"/>
    </row>
    <row r="143" s="2" customFormat="1">
      <c r="A143" s="39"/>
      <c r="B143" s="45"/>
      <c r="C143" s="325" t="s">
        <v>1064</v>
      </c>
      <c r="D143" s="325" t="s">
        <v>1065</v>
      </c>
      <c r="E143" s="18" t="s">
        <v>159</v>
      </c>
      <c r="F143" s="326">
        <v>1.135</v>
      </c>
      <c r="G143" s="39"/>
      <c r="H143" s="45"/>
    </row>
    <row r="144" s="2" customFormat="1" ht="16.8" customHeight="1">
      <c r="A144" s="39"/>
      <c r="B144" s="45"/>
      <c r="C144" s="325" t="s">
        <v>1021</v>
      </c>
      <c r="D144" s="325" t="s">
        <v>1022</v>
      </c>
      <c r="E144" s="18" t="s">
        <v>159</v>
      </c>
      <c r="F144" s="326">
        <v>1.135</v>
      </c>
      <c r="G144" s="39"/>
      <c r="H144" s="45"/>
    </row>
    <row r="145" s="2" customFormat="1" ht="16.8" customHeight="1">
      <c r="A145" s="39"/>
      <c r="B145" s="45"/>
      <c r="C145" s="325" t="s">
        <v>1026</v>
      </c>
      <c r="D145" s="325" t="s">
        <v>1027</v>
      </c>
      <c r="E145" s="18" t="s">
        <v>159</v>
      </c>
      <c r="F145" s="326">
        <v>1.135</v>
      </c>
      <c r="G145" s="39"/>
      <c r="H145" s="45"/>
    </row>
    <row r="146" s="2" customFormat="1" ht="16.8" customHeight="1">
      <c r="A146" s="39"/>
      <c r="B146" s="45"/>
      <c r="C146" s="325" t="s">
        <v>1029</v>
      </c>
      <c r="D146" s="325" t="s">
        <v>1030</v>
      </c>
      <c r="E146" s="18" t="s">
        <v>159</v>
      </c>
      <c r="F146" s="326">
        <v>1.135</v>
      </c>
      <c r="G146" s="39"/>
      <c r="H146" s="45"/>
    </row>
    <row r="147" s="2" customFormat="1" ht="16.8" customHeight="1">
      <c r="A147" s="39"/>
      <c r="B147" s="45"/>
      <c r="C147" s="321" t="s">
        <v>1082</v>
      </c>
      <c r="D147" s="322" t="s">
        <v>1</v>
      </c>
      <c r="E147" s="323" t="s">
        <v>1</v>
      </c>
      <c r="F147" s="324">
        <v>10.823</v>
      </c>
      <c r="G147" s="39"/>
      <c r="H147" s="45"/>
    </row>
    <row r="148" s="2" customFormat="1" ht="16.8" customHeight="1">
      <c r="A148" s="39"/>
      <c r="B148" s="45"/>
      <c r="C148" s="321" t="s">
        <v>955</v>
      </c>
      <c r="D148" s="322" t="s">
        <v>1</v>
      </c>
      <c r="E148" s="323" t="s">
        <v>1</v>
      </c>
      <c r="F148" s="324">
        <v>0.10100000000000001</v>
      </c>
      <c r="G148" s="39"/>
      <c r="H148" s="45"/>
    </row>
    <row r="149" s="2" customFormat="1" ht="16.8" customHeight="1">
      <c r="A149" s="39"/>
      <c r="B149" s="45"/>
      <c r="C149" s="325" t="s">
        <v>1</v>
      </c>
      <c r="D149" s="325" t="s">
        <v>977</v>
      </c>
      <c r="E149" s="18" t="s">
        <v>1</v>
      </c>
      <c r="F149" s="326">
        <v>0</v>
      </c>
      <c r="G149" s="39"/>
      <c r="H149" s="45"/>
    </row>
    <row r="150" s="2" customFormat="1" ht="16.8" customHeight="1">
      <c r="A150" s="39"/>
      <c r="B150" s="45"/>
      <c r="C150" s="325" t="s">
        <v>1</v>
      </c>
      <c r="D150" s="325" t="s">
        <v>973</v>
      </c>
      <c r="E150" s="18" t="s">
        <v>1</v>
      </c>
      <c r="F150" s="326">
        <v>0.10100000000000001</v>
      </c>
      <c r="G150" s="39"/>
      <c r="H150" s="45"/>
    </row>
    <row r="151" s="2" customFormat="1" ht="16.8" customHeight="1">
      <c r="A151" s="39"/>
      <c r="B151" s="45"/>
      <c r="C151" s="325" t="s">
        <v>955</v>
      </c>
      <c r="D151" s="325" t="s">
        <v>167</v>
      </c>
      <c r="E151" s="18" t="s">
        <v>1</v>
      </c>
      <c r="F151" s="326">
        <v>0.10100000000000001</v>
      </c>
      <c r="G151" s="39"/>
      <c r="H151" s="45"/>
    </row>
    <row r="152" s="2" customFormat="1" ht="16.8" customHeight="1">
      <c r="A152" s="39"/>
      <c r="B152" s="45"/>
      <c r="C152" s="327" t="s">
        <v>1074</v>
      </c>
      <c r="D152" s="39"/>
      <c r="E152" s="39"/>
      <c r="F152" s="39"/>
      <c r="G152" s="39"/>
      <c r="H152" s="45"/>
    </row>
    <row r="153" s="2" customFormat="1">
      <c r="A153" s="39"/>
      <c r="B153" s="45"/>
      <c r="C153" s="325" t="s">
        <v>974</v>
      </c>
      <c r="D153" s="325" t="s">
        <v>975</v>
      </c>
      <c r="E153" s="18" t="s">
        <v>175</v>
      </c>
      <c r="F153" s="326">
        <v>0.10100000000000001</v>
      </c>
      <c r="G153" s="39"/>
      <c r="H153" s="45"/>
    </row>
    <row r="154" s="2" customFormat="1">
      <c r="A154" s="39"/>
      <c r="B154" s="45"/>
      <c r="C154" s="325" t="s">
        <v>982</v>
      </c>
      <c r="D154" s="325" t="s">
        <v>983</v>
      </c>
      <c r="E154" s="18" t="s">
        <v>230</v>
      </c>
      <c r="F154" s="326">
        <v>0.182</v>
      </c>
      <c r="G154" s="39"/>
      <c r="H154" s="45"/>
    </row>
    <row r="155" s="2" customFormat="1" ht="16.8" customHeight="1">
      <c r="A155" s="39"/>
      <c r="B155" s="45"/>
      <c r="C155" s="321" t="s">
        <v>953</v>
      </c>
      <c r="D155" s="322" t="s">
        <v>1</v>
      </c>
      <c r="E155" s="323" t="s">
        <v>1</v>
      </c>
      <c r="F155" s="324">
        <v>0.10100000000000001</v>
      </c>
      <c r="G155" s="39"/>
      <c r="H155" s="45"/>
    </row>
    <row r="156" s="2" customFormat="1" ht="16.8" customHeight="1">
      <c r="A156" s="39"/>
      <c r="B156" s="45"/>
      <c r="C156" s="325" t="s">
        <v>1</v>
      </c>
      <c r="D156" s="325" t="s">
        <v>967</v>
      </c>
      <c r="E156" s="18" t="s">
        <v>1</v>
      </c>
      <c r="F156" s="326">
        <v>0</v>
      </c>
      <c r="G156" s="39"/>
      <c r="H156" s="45"/>
    </row>
    <row r="157" s="2" customFormat="1" ht="16.8" customHeight="1">
      <c r="A157" s="39"/>
      <c r="B157" s="45"/>
      <c r="C157" s="325" t="s">
        <v>1</v>
      </c>
      <c r="D157" s="325" t="s">
        <v>968</v>
      </c>
      <c r="E157" s="18" t="s">
        <v>1</v>
      </c>
      <c r="F157" s="326">
        <v>0.10100000000000001</v>
      </c>
      <c r="G157" s="39"/>
      <c r="H157" s="45"/>
    </row>
    <row r="158" s="2" customFormat="1" ht="16.8" customHeight="1">
      <c r="A158" s="39"/>
      <c r="B158" s="45"/>
      <c r="C158" s="325" t="s">
        <v>953</v>
      </c>
      <c r="D158" s="325" t="s">
        <v>167</v>
      </c>
      <c r="E158" s="18" t="s">
        <v>1</v>
      </c>
      <c r="F158" s="326">
        <v>0.10100000000000001</v>
      </c>
      <c r="G158" s="39"/>
      <c r="H158" s="45"/>
    </row>
    <row r="159" s="2" customFormat="1" ht="16.8" customHeight="1">
      <c r="A159" s="39"/>
      <c r="B159" s="45"/>
      <c r="C159" s="327" t="s">
        <v>1074</v>
      </c>
      <c r="D159" s="39"/>
      <c r="E159" s="39"/>
      <c r="F159" s="39"/>
      <c r="G159" s="39"/>
      <c r="H159" s="45"/>
    </row>
    <row r="160" s="2" customFormat="1" ht="16.8" customHeight="1">
      <c r="A160" s="39"/>
      <c r="B160" s="45"/>
      <c r="C160" s="325" t="s">
        <v>964</v>
      </c>
      <c r="D160" s="325" t="s">
        <v>965</v>
      </c>
      <c r="E160" s="18" t="s">
        <v>175</v>
      </c>
      <c r="F160" s="326">
        <v>0.10100000000000001</v>
      </c>
      <c r="G160" s="39"/>
      <c r="H160" s="45"/>
    </row>
    <row r="161" s="2" customFormat="1">
      <c r="A161" s="39"/>
      <c r="B161" s="45"/>
      <c r="C161" s="325" t="s">
        <v>969</v>
      </c>
      <c r="D161" s="325" t="s">
        <v>970</v>
      </c>
      <c r="E161" s="18" t="s">
        <v>175</v>
      </c>
      <c r="F161" s="326">
        <v>0.10100000000000001</v>
      </c>
      <c r="G161" s="39"/>
      <c r="H161" s="45"/>
    </row>
    <row r="162" s="2" customFormat="1">
      <c r="A162" s="39"/>
      <c r="B162" s="45"/>
      <c r="C162" s="325" t="s">
        <v>974</v>
      </c>
      <c r="D162" s="325" t="s">
        <v>975</v>
      </c>
      <c r="E162" s="18" t="s">
        <v>175</v>
      </c>
      <c r="F162" s="326">
        <v>0.10100000000000001</v>
      </c>
      <c r="G162" s="39"/>
      <c r="H162" s="45"/>
    </row>
    <row r="163" s="2" customFormat="1" ht="7.44" customHeight="1">
      <c r="A163" s="39"/>
      <c r="B163" s="180"/>
      <c r="C163" s="181"/>
      <c r="D163" s="181"/>
      <c r="E163" s="181"/>
      <c r="F163" s="181"/>
      <c r="G163" s="181"/>
      <c r="H163" s="45"/>
    </row>
    <row r="164" s="2" customFormat="1">
      <c r="A164" s="39"/>
      <c r="B164" s="39"/>
      <c r="C164" s="39"/>
      <c r="D164" s="39"/>
      <c r="E164" s="39"/>
      <c r="F164" s="39"/>
      <c r="G164" s="39"/>
      <c r="H164" s="39"/>
    </row>
  </sheetData>
  <sheetProtection sheet="1" formatColumns="0" formatRows="0" objects="1" scenarios="1" spinCount="100000" saltValue="8Cv8hP6nrzKEjoF6/aOi9JUlhZ1uH3BhJxsh9KdRPabRCVcGC3VeO6HdFNPe91t9oVv4kUQLzSL9WcuBGfE0VA==" hashValue="WwvgrhHy7gcUhGqh2AYWVM7VrH9ZQZpi1B6Ecbiq0X0Tm84Ea2X9tri7Musqs6OOvbnwVvS3Arja1xqQwP2s/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2026-01-13T10:03:05Z</dcterms:created>
  <dcterms:modified xsi:type="dcterms:W3CDTF">2026-01-13T10:03:13Z</dcterms:modified>
</cp:coreProperties>
</file>